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lenclifton/Desktop/bys a bawd pawb/business plan/"/>
    </mc:Choice>
  </mc:AlternateContent>
  <xr:revisionPtr revIDLastSave="0" documentId="8_{9CEE255D-1302-3141-8D5D-F4F006FC877A}" xr6:coauthVersionLast="47" xr6:coauthVersionMax="47" xr10:uidLastSave="{00000000-0000-0000-0000-000000000000}"/>
  <bookViews>
    <workbookView xWindow="700" yWindow="500" windowWidth="24900" windowHeight="15500" xr2:uid="{00000000-000D-0000-FFFF-FFFF00000000}"/>
  </bookViews>
  <sheets>
    <sheet name="Summary Analysis per year" sheetId="12" r:id="rId1"/>
    <sheet name="2026 " sheetId="15" r:id="rId2"/>
    <sheet name="2027 " sheetId="3" r:id="rId3"/>
    <sheet name="2028" sheetId="16" r:id="rId4"/>
  </sheets>
  <definedNames>
    <definedName name="Cash_minimum">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16" l="1"/>
  <c r="C43" i="16"/>
  <c r="N39" i="16"/>
  <c r="M39" i="16"/>
  <c r="L39" i="16"/>
  <c r="K39" i="16"/>
  <c r="J39" i="16"/>
  <c r="I39" i="16"/>
  <c r="H39" i="16"/>
  <c r="G39" i="16"/>
  <c r="F39" i="16"/>
  <c r="E39" i="16"/>
  <c r="D39" i="16"/>
  <c r="C39" i="16"/>
  <c r="O38" i="16"/>
  <c r="O37" i="16"/>
  <c r="O36" i="16"/>
  <c r="O35" i="16"/>
  <c r="O34" i="16"/>
  <c r="O33" i="16"/>
  <c r="O32" i="16"/>
  <c r="O31" i="16"/>
  <c r="O30" i="16"/>
  <c r="O29" i="16"/>
  <c r="O28" i="16"/>
  <c r="O27" i="16"/>
  <c r="O26" i="16"/>
  <c r="N25" i="16"/>
  <c r="O25" i="16" s="1"/>
  <c r="O24" i="16"/>
  <c r="O23" i="16"/>
  <c r="O22" i="16"/>
  <c r="O21" i="16"/>
  <c r="O20" i="16"/>
  <c r="O19" i="16"/>
  <c r="N15" i="16"/>
  <c r="M15" i="16"/>
  <c r="L15" i="16"/>
  <c r="K15" i="16"/>
  <c r="J15" i="16"/>
  <c r="I15" i="16"/>
  <c r="H15" i="16"/>
  <c r="G15" i="16"/>
  <c r="F15" i="16"/>
  <c r="E15" i="16"/>
  <c r="D15" i="16"/>
  <c r="C15" i="16"/>
  <c r="C41" i="16" s="1"/>
  <c r="O14" i="16"/>
  <c r="O13" i="16"/>
  <c r="O12" i="16"/>
  <c r="O11" i="16"/>
  <c r="O10" i="16"/>
  <c r="O9" i="16"/>
  <c r="O8" i="16"/>
  <c r="O7" i="16"/>
  <c r="O6" i="16"/>
  <c r="D43" i="15"/>
  <c r="C43" i="15"/>
  <c r="N39" i="15"/>
  <c r="M39" i="15"/>
  <c r="L39" i="15"/>
  <c r="K39" i="15"/>
  <c r="J39" i="15"/>
  <c r="I39" i="15"/>
  <c r="H39" i="15"/>
  <c r="G39" i="15"/>
  <c r="F39" i="15"/>
  <c r="E39" i="15"/>
  <c r="D39" i="15"/>
  <c r="C39" i="15"/>
  <c r="O39" i="15" s="1"/>
  <c r="O38" i="15"/>
  <c r="O37" i="15"/>
  <c r="O36" i="15"/>
  <c r="O35" i="15"/>
  <c r="O34" i="15"/>
  <c r="O33" i="15"/>
  <c r="O32" i="15"/>
  <c r="O31" i="15"/>
  <c r="O30" i="15"/>
  <c r="O29" i="15"/>
  <c r="O28" i="15"/>
  <c r="O27" i="15"/>
  <c r="O26" i="15"/>
  <c r="O25" i="15"/>
  <c r="N25" i="15"/>
  <c r="O24" i="15"/>
  <c r="O23" i="15"/>
  <c r="O22" i="15"/>
  <c r="O21" i="15"/>
  <c r="O20" i="15"/>
  <c r="O19" i="15"/>
  <c r="N15" i="15"/>
  <c r="M15" i="15"/>
  <c r="N41" i="15" s="1"/>
  <c r="L15" i="15"/>
  <c r="N43" i="15" s="1"/>
  <c r="K15" i="15"/>
  <c r="K41" i="15" s="1"/>
  <c r="J15" i="15"/>
  <c r="J41" i="15" s="1"/>
  <c r="I15" i="15"/>
  <c r="I41" i="15" s="1"/>
  <c r="H15" i="15"/>
  <c r="J43" i="15" s="1"/>
  <c r="G15" i="15"/>
  <c r="G41" i="15" s="1"/>
  <c r="F15" i="15"/>
  <c r="F41" i="15" s="1"/>
  <c r="E15" i="15"/>
  <c r="E41" i="15" s="1"/>
  <c r="D15" i="15"/>
  <c r="F43" i="15" s="1"/>
  <c r="C15" i="15"/>
  <c r="C41" i="15" s="1"/>
  <c r="O14" i="15"/>
  <c r="O13" i="15"/>
  <c r="O12" i="15"/>
  <c r="O11" i="15"/>
  <c r="O10" i="15"/>
  <c r="O9" i="15"/>
  <c r="O8" i="15"/>
  <c r="O7" i="15"/>
  <c r="O6" i="15"/>
  <c r="O22" i="3"/>
  <c r="N41" i="16" l="1"/>
  <c r="K41" i="16"/>
  <c r="N43" i="16" s="1"/>
  <c r="J41" i="16"/>
  <c r="M43" i="16" s="1"/>
  <c r="I41" i="16"/>
  <c r="G41" i="16"/>
  <c r="J43" i="16" s="1"/>
  <c r="F41" i="16"/>
  <c r="I43" i="16" s="1"/>
  <c r="E41" i="16"/>
  <c r="H43" i="16" s="1"/>
  <c r="O39" i="16"/>
  <c r="F43" i="16"/>
  <c r="O15" i="16"/>
  <c r="D41" i="16"/>
  <c r="H41" i="16"/>
  <c r="K43" i="16" s="1"/>
  <c r="L41" i="16"/>
  <c r="M41" i="16"/>
  <c r="L43" i="16"/>
  <c r="E43" i="16"/>
  <c r="O15" i="15"/>
  <c r="D41" i="15"/>
  <c r="H41" i="15"/>
  <c r="K43" i="15" s="1"/>
  <c r="L41" i="15"/>
  <c r="O41" i="15" s="1"/>
  <c r="G43" i="15"/>
  <c r="M41" i="15"/>
  <c r="H43" i="15"/>
  <c r="L43" i="15"/>
  <c r="E43" i="15"/>
  <c r="I43" i="15"/>
  <c r="M43" i="15"/>
  <c r="O41" i="16" l="1"/>
  <c r="G43" i="16"/>
  <c r="M39" i="3"/>
  <c r="O19" i="3"/>
  <c r="O20" i="3"/>
  <c r="O21" i="3"/>
  <c r="O24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6" i="3"/>
  <c r="O8" i="3"/>
  <c r="O9" i="3"/>
  <c r="O10" i="3"/>
  <c r="O11" i="3"/>
  <c r="O12" i="3"/>
  <c r="O13" i="3"/>
  <c r="O14" i="3"/>
  <c r="L15" i="3"/>
  <c r="K15" i="3"/>
  <c r="J15" i="3"/>
  <c r="I15" i="3"/>
  <c r="H15" i="3"/>
  <c r="G15" i="3"/>
  <c r="F15" i="3"/>
  <c r="D15" i="3"/>
  <c r="C15" i="3"/>
  <c r="N25" i="3"/>
  <c r="O25" i="3" s="1"/>
  <c r="O23" i="3"/>
  <c r="C43" i="3"/>
  <c r="K39" i="3"/>
  <c r="L39" i="3"/>
  <c r="C39" i="3"/>
  <c r="F39" i="3"/>
  <c r="J39" i="3"/>
  <c r="D39" i="3"/>
  <c r="E39" i="3"/>
  <c r="G39" i="3"/>
  <c r="H39" i="3"/>
  <c r="I39" i="3"/>
  <c r="O7" i="3"/>
  <c r="D41" i="3" l="1"/>
  <c r="N15" i="3"/>
  <c r="D43" i="3"/>
  <c r="E43" i="3"/>
  <c r="E15" i="3"/>
  <c r="C41" i="3" l="1"/>
  <c r="F43" i="3" s="1"/>
  <c r="F41" i="3"/>
  <c r="I43" i="3" s="1"/>
  <c r="E41" i="3"/>
  <c r="H43" i="3" s="1"/>
  <c r="L41" i="3"/>
  <c r="G43" i="3"/>
  <c r="J41" i="3"/>
  <c r="M43" i="3" s="1"/>
  <c r="I41" i="3"/>
  <c r="L43" i="3" s="1"/>
  <c r="H41" i="3"/>
  <c r="K43" i="3" s="1"/>
  <c r="K41" i="3"/>
  <c r="N43" i="3" s="1"/>
  <c r="G41" i="3"/>
  <c r="J43" i="3" s="1"/>
  <c r="N39" i="3" l="1"/>
  <c r="O39" i="3" s="1"/>
  <c r="M15" i="3" l="1"/>
  <c r="M41" i="3" l="1"/>
  <c r="N41" i="3"/>
  <c r="O15" i="3"/>
  <c r="O41" i="3" l="1"/>
</calcChain>
</file>

<file path=xl/sharedStrings.xml><?xml version="1.0" encoding="utf-8"?>
<sst xmlns="http://schemas.openxmlformats.org/spreadsheetml/2006/main" count="217" uniqueCount="62">
  <si>
    <t>Office costs</t>
  </si>
  <si>
    <t>Cleaning</t>
  </si>
  <si>
    <t>Staff costs</t>
  </si>
  <si>
    <t>Total Expenditure</t>
  </si>
  <si>
    <t>Total Income</t>
  </si>
  <si>
    <t>Display cabinet rental</t>
  </si>
  <si>
    <t xml:space="preserve">Business Unit Rental </t>
  </si>
  <si>
    <t>Hot desking/Co working space</t>
  </si>
  <si>
    <t>TOTAL INCOME</t>
  </si>
  <si>
    <t>TOTAL EXPENDITURE</t>
  </si>
  <si>
    <t>Income Heading</t>
  </si>
  <si>
    <t xml:space="preserve"> Notes</t>
  </si>
  <si>
    <t>Expenditure Heading</t>
  </si>
  <si>
    <t xml:space="preserve">Equipment, IT </t>
  </si>
  <si>
    <t>To include airsource heating costs</t>
  </si>
  <si>
    <t xml:space="preserve">Private contractor, based on approx 1 hour per day.  </t>
  </si>
  <si>
    <t>To cover activity costs, freelance artists, workers etc…</t>
  </si>
  <si>
    <t xml:space="preserve">Equipment, plants etc…for volunteers.  </t>
  </si>
  <si>
    <t>Difference (+ / -)</t>
  </si>
  <si>
    <t>Funds available at end of month</t>
  </si>
  <si>
    <t>Balance</t>
  </si>
  <si>
    <t>Childcare income</t>
  </si>
  <si>
    <t>National Lottery People and Places &amp; HLF</t>
  </si>
  <si>
    <t>TOTAL</t>
  </si>
  <si>
    <t>Jan</t>
  </si>
  <si>
    <t>Feb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</si>
  <si>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</si>
  <si>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</si>
  <si>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</si>
  <si>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</si>
  <si>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</si>
  <si>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</si>
  <si>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</si>
  <si>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</si>
  <si>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</si>
  <si>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March</t>
  </si>
  <si>
    <t>2 x co-ordinator post, based on £28k salary each &amp; on costs + ten day a month garden worker</t>
  </si>
  <si>
    <t xml:space="preserve">Accountancy fees </t>
  </si>
  <si>
    <t>carried out for free by committee members</t>
  </si>
  <si>
    <t>Bys a Bawd Pawb - Cash Flow Projection  (April 2026 - April 2029)</t>
  </si>
  <si>
    <t>Taxes</t>
  </si>
  <si>
    <t>Heat and light</t>
  </si>
  <si>
    <t>Maintenance</t>
  </si>
  <si>
    <t>Car maintenance</t>
  </si>
  <si>
    <t>Broadband</t>
  </si>
  <si>
    <t>Advertising</t>
  </si>
  <si>
    <t>Computer costs</t>
  </si>
  <si>
    <t xml:space="preserve">Mail </t>
  </si>
  <si>
    <t>Insurance</t>
  </si>
  <si>
    <t>Licences</t>
  </si>
  <si>
    <t>Depreciation</t>
  </si>
  <si>
    <t>Banking costs</t>
  </si>
  <si>
    <t>Cultural, creative and literary Activities</t>
  </si>
  <si>
    <t>Events costs</t>
  </si>
  <si>
    <t>Grants which support activity and events costs (various)</t>
  </si>
  <si>
    <t>Flat rental income</t>
  </si>
  <si>
    <t>Stock</t>
  </si>
  <si>
    <t>Bookshop income (including sales of coffee and drinks)</t>
  </si>
  <si>
    <t>Letting agent fees</t>
  </si>
  <si>
    <t xml:space="preserve">Multipurpose/ studio room hire &amp; events income </t>
  </si>
  <si>
    <t>Bys a Bawd Pawb - Cash Flow Projection  (April 2026 - April 2028)</t>
  </si>
  <si>
    <t>Bys a Bawd Pawb - Summary Income &amp; Expenditure 2026 - 2028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</si>
</sst>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(* #,##0_);_(* \(#,##0\);_(* &quot;-&quot;_);_(@_)"/>
    <numFmt numFmtId="164" formatCode="_-* #,##0_-;\-* #,##0_-;_-* &quot;-&quot;_-;_-@_-"/>
    <numFmt numFmtId="165" formatCode="_(* #,##0_);_(* \(#,##0\);_(* &quot;-&quot;??_);_(@_)"/>
    <numFmt numFmtId="166" formatCode="&quot;£&quot;#,##0"/>
  </numFmts>
  <fonts count="15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6"/>
      <color theme="1"/>
      <name val="Helvetica Light"/>
    </font>
    <font>
      <sz val="12"/>
      <name val="Helvetica Light"/>
    </font>
    <font>
      <b/>
      <sz val="12"/>
      <color theme="1" tint="0.249977111117893"/>
      <name val="Helvetica Light"/>
    </font>
    <font>
      <b/>
      <sz val="12"/>
      <name val="Helvetica Light"/>
    </font>
    <font>
      <b/>
      <sz val="12"/>
      <color theme="0"/>
      <name val="Helvetica Light"/>
    </font>
    <font>
      <sz val="12"/>
      <color theme="0"/>
      <name val="Helvetica Light"/>
    </font>
    <font>
      <sz val="12"/>
      <color theme="1"/>
      <name val="Helvetica Light"/>
    </font>
    <font>
      <sz val="12"/>
      <color theme="1" tint="0.34998626667073579"/>
      <name val="Helvetica Light"/>
    </font>
    <font>
      <i/>
      <sz val="9"/>
      <color rgb="FF7F7F7F"/>
      <name val="Helvetica Light"/>
    </font>
    <font>
      <b/>
      <sz val="12"/>
      <color theme="1"/>
      <name val="Helvetica Light"/>
    </font>
    <font>
      <sz val="12"/>
      <color rgb="FF000000"/>
      <name val="Helvetica Light"/>
    </font>
    <font>
      <i/>
      <sz val="8"/>
      <name val="Helvetica Light"/>
    </font>
  </fonts>
  <fills count="8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3">
    <xf numFmtId="0" fontId="0" fillId="0" borderId="0" xfId="0"/>
    <xf numFmtId="0" fontId="3" fillId="0" borderId="8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wrapText="1"/>
    </xf>
    <xf numFmtId="0" fontId="6" fillId="0" borderId="5" xfId="0" applyFont="1" applyBorder="1" applyAlignment="1">
      <alignment wrapText="1"/>
    </xf>
    <xf numFmtId="3" fontId="4" fillId="0" borderId="0" xfId="0" applyNumberFormat="1" applyFont="1" applyAlignment="1">
      <alignment wrapText="1"/>
    </xf>
    <xf numFmtId="0" fontId="7" fillId="2" borderId="6" xfId="0" applyFont="1" applyFill="1" applyBorder="1" applyAlignment="1">
      <alignment wrapText="1"/>
    </xf>
    <xf numFmtId="0" fontId="8" fillId="2" borderId="6" xfId="0" applyFont="1" applyFill="1" applyBorder="1" applyAlignment="1">
      <alignment wrapText="1"/>
    </xf>
    <xf numFmtId="17" fontId="7" fillId="2" borderId="2" xfId="0" applyNumberFormat="1" applyFont="1" applyFill="1" applyBorder="1" applyAlignment="1">
      <alignment horizontal="center" wrapText="1"/>
    </xf>
    <xf numFmtId="3" fontId="8" fillId="2" borderId="12" xfId="0" applyNumberFormat="1" applyFont="1" applyFill="1" applyBorder="1" applyAlignment="1">
      <alignment horizontal="center" wrapText="1"/>
    </xf>
    <xf numFmtId="3" fontId="8" fillId="2" borderId="6" xfId="0" applyNumberFormat="1" applyFont="1" applyFill="1" applyBorder="1"/>
    <xf numFmtId="0" fontId="9" fillId="0" borderId="0" xfId="0" applyFont="1"/>
    <xf numFmtId="3" fontId="4" fillId="2" borderId="1" xfId="0" applyNumberFormat="1" applyFont="1" applyFill="1" applyBorder="1" applyAlignment="1" applyProtection="1">
      <alignment horizontal="center" wrapText="1"/>
      <protection locked="0"/>
    </xf>
    <xf numFmtId="3" fontId="10" fillId="2" borderId="1" xfId="0" applyNumberFormat="1" applyFont="1" applyFill="1" applyBorder="1" applyAlignment="1" applyProtection="1">
      <alignment horizontal="center" wrapText="1"/>
      <protection locked="0"/>
    </xf>
    <xf numFmtId="3" fontId="10" fillId="2" borderId="3" xfId="0" applyNumberFormat="1" applyFont="1" applyFill="1" applyBorder="1" applyAlignment="1">
      <alignment horizontal="center" wrapText="1"/>
    </xf>
    <xf numFmtId="3" fontId="10" fillId="2" borderId="2" xfId="0" applyNumberFormat="1" applyFont="1" applyFill="1" applyBorder="1" applyAlignment="1" applyProtection="1">
      <alignment wrapText="1"/>
      <protection locked="0"/>
    </xf>
    <xf numFmtId="3" fontId="10" fillId="2" borderId="0" xfId="0" applyNumberFormat="1" applyFont="1" applyFill="1" applyProtection="1">
      <protection locked="0"/>
    </xf>
    <xf numFmtId="0" fontId="9" fillId="0" borderId="0" xfId="0" applyFont="1" applyAlignment="1">
      <alignment wrapText="1"/>
    </xf>
    <xf numFmtId="0" fontId="11" fillId="0" borderId="0" xfId="1" applyFont="1" applyAlignment="1">
      <alignment wrapText="1"/>
    </xf>
    <xf numFmtId="3" fontId="4" fillId="0" borderId="1" xfId="0" applyNumberFormat="1" applyFont="1" applyBorder="1" applyAlignment="1" applyProtection="1">
      <alignment wrapText="1"/>
      <protection locked="0"/>
    </xf>
    <xf numFmtId="41" fontId="4" fillId="0" borderId="3" xfId="0" applyNumberFormat="1" applyFont="1" applyBorder="1" applyAlignment="1">
      <alignment wrapText="1"/>
    </xf>
    <xf numFmtId="3" fontId="4" fillId="0" borderId="3" xfId="0" applyNumberFormat="1" applyFont="1" applyBorder="1" applyAlignment="1" applyProtection="1">
      <alignment wrapText="1"/>
      <protection locked="0"/>
    </xf>
    <xf numFmtId="0" fontId="4" fillId="0" borderId="0" xfId="0" applyFont="1" applyAlignment="1">
      <alignment wrapText="1"/>
    </xf>
    <xf numFmtId="3" fontId="4" fillId="0" borderId="0" xfId="0" applyNumberFormat="1" applyFont="1" applyAlignment="1" applyProtection="1">
      <alignment horizontal="left" wrapText="1"/>
      <protection locked="0"/>
    </xf>
    <xf numFmtId="41" fontId="4" fillId="0" borderId="1" xfId="0" applyNumberFormat="1" applyFont="1" applyBorder="1" applyAlignment="1" applyProtection="1">
      <alignment wrapText="1"/>
      <protection locked="0"/>
    </xf>
    <xf numFmtId="3" fontId="4" fillId="0" borderId="0" xfId="0" applyNumberFormat="1" applyFont="1" applyAlignment="1" applyProtection="1">
      <alignment horizontal="left"/>
      <protection locked="0"/>
    </xf>
    <xf numFmtId="41" fontId="4" fillId="0" borderId="0" xfId="0" applyNumberFormat="1" applyFont="1" applyAlignment="1">
      <alignment wrapText="1"/>
    </xf>
    <xf numFmtId="41" fontId="6" fillId="0" borderId="0" xfId="0" applyNumberFormat="1" applyFont="1" applyAlignment="1">
      <alignment wrapText="1"/>
    </xf>
    <xf numFmtId="41" fontId="4" fillId="0" borderId="4" xfId="0" applyNumberFormat="1" applyFont="1" applyBorder="1" applyAlignment="1">
      <alignment wrapText="1"/>
    </xf>
    <xf numFmtId="165" fontId="4" fillId="0" borderId="0" xfId="0" applyNumberFormat="1" applyFont="1"/>
    <xf numFmtId="41" fontId="4" fillId="3" borderId="4" xfId="0" applyNumberFormat="1" applyFont="1" applyFill="1" applyBorder="1" applyAlignment="1">
      <alignment wrapText="1"/>
    </xf>
    <xf numFmtId="0" fontId="12" fillId="6" borderId="0" xfId="0" applyFont="1" applyFill="1"/>
    <xf numFmtId="0" fontId="9" fillId="6" borderId="0" xfId="0" applyFont="1" applyFill="1"/>
    <xf numFmtId="3" fontId="4" fillId="6" borderId="1" xfId="0" applyNumberFormat="1" applyFont="1" applyFill="1" applyBorder="1" applyAlignment="1">
      <alignment wrapText="1"/>
    </xf>
    <xf numFmtId="3" fontId="4" fillId="6" borderId="1" xfId="0" applyNumberFormat="1" applyFont="1" applyFill="1" applyBorder="1" applyAlignment="1" applyProtection="1">
      <alignment wrapText="1"/>
      <protection locked="0"/>
    </xf>
    <xf numFmtId="3" fontId="4" fillId="6" borderId="0" xfId="0" applyNumberFormat="1" applyFont="1" applyFill="1" applyAlignment="1" applyProtection="1">
      <alignment horizontal="left" wrapText="1"/>
      <protection locked="0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17" fontId="7" fillId="2" borderId="6" xfId="0" applyNumberFormat="1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3" fontId="8" fillId="2" borderId="6" xfId="0" applyNumberFormat="1" applyFont="1" applyFill="1" applyBorder="1" applyAlignment="1">
      <alignment wrapText="1"/>
    </xf>
    <xf numFmtId="0" fontId="9" fillId="0" borderId="11" xfId="0" applyFont="1" applyBorder="1"/>
    <xf numFmtId="164" fontId="4" fillId="0" borderId="2" xfId="0" applyNumberFormat="1" applyFont="1" applyBorder="1" applyAlignment="1" applyProtection="1">
      <alignment wrapText="1"/>
      <protection locked="0"/>
    </xf>
    <xf numFmtId="164" fontId="4" fillId="0" borderId="3" xfId="0" applyNumberFormat="1" applyFont="1" applyBorder="1" applyAlignment="1" applyProtection="1">
      <alignment wrapText="1"/>
      <protection locked="0"/>
    </xf>
    <xf numFmtId="3" fontId="4" fillId="3" borderId="3" xfId="0" applyNumberFormat="1" applyFont="1" applyFill="1" applyBorder="1" applyAlignment="1">
      <alignment wrapText="1"/>
    </xf>
    <xf numFmtId="3" fontId="4" fillId="0" borderId="0" xfId="0" applyNumberFormat="1" applyFont="1" applyAlignment="1" applyProtection="1">
      <alignment wrapText="1"/>
      <protection locked="0"/>
    </xf>
    <xf numFmtId="0" fontId="9" fillId="0" borderId="11" xfId="0" applyFont="1" applyBorder="1" applyAlignment="1">
      <alignment wrapText="1"/>
    </xf>
    <xf numFmtId="3" fontId="4" fillId="0" borderId="3" xfId="0" applyNumberFormat="1" applyFont="1" applyBorder="1" applyAlignment="1">
      <alignment wrapText="1"/>
    </xf>
    <xf numFmtId="0" fontId="4" fillId="0" borderId="0" xfId="0" applyFont="1" applyAlignment="1">
      <alignment horizontal="left" wrapText="1"/>
    </xf>
    <xf numFmtId="0" fontId="4" fillId="0" borderId="11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164" fontId="9" fillId="0" borderId="0" xfId="0" applyNumberFormat="1" applyFont="1" applyAlignment="1">
      <alignment wrapText="1"/>
    </xf>
    <xf numFmtId="3" fontId="9" fillId="0" borderId="3" xfId="0" applyNumberFormat="1" applyFont="1" applyBorder="1" applyAlignment="1">
      <alignment wrapText="1"/>
    </xf>
    <xf numFmtId="164" fontId="9" fillId="0" borderId="2" xfId="0" applyNumberFormat="1" applyFont="1" applyBorder="1" applyAlignment="1" applyProtection="1">
      <alignment wrapText="1"/>
      <protection locked="0"/>
    </xf>
    <xf numFmtId="164" fontId="9" fillId="0" borderId="3" xfId="0" applyNumberFormat="1" applyFont="1" applyBorder="1" applyAlignment="1" applyProtection="1">
      <alignment wrapText="1"/>
      <protection locked="0"/>
    </xf>
    <xf numFmtId="0" fontId="6" fillId="7" borderId="7" xfId="0" applyFont="1" applyFill="1" applyBorder="1" applyAlignment="1">
      <alignment wrapText="1"/>
    </xf>
    <xf numFmtId="0" fontId="9" fillId="7" borderId="0" xfId="0" applyFont="1" applyFill="1"/>
    <xf numFmtId="164" fontId="4" fillId="7" borderId="2" xfId="0" applyNumberFormat="1" applyFont="1" applyFill="1" applyBorder="1" applyAlignment="1" applyProtection="1">
      <alignment wrapText="1"/>
      <protection locked="0"/>
    </xf>
    <xf numFmtId="3" fontId="4" fillId="7" borderId="3" xfId="0" applyNumberFormat="1" applyFont="1" applyFill="1" applyBorder="1" applyAlignment="1">
      <alignment wrapText="1"/>
    </xf>
    <xf numFmtId="0" fontId="9" fillId="4" borderId="0" xfId="0" applyFont="1" applyFill="1"/>
    <xf numFmtId="164" fontId="4" fillId="4" borderId="0" xfId="0" applyNumberFormat="1" applyFont="1" applyFill="1" applyAlignment="1">
      <alignment wrapText="1"/>
    </xf>
    <xf numFmtId="3" fontId="4" fillId="4" borderId="0" xfId="0" applyNumberFormat="1" applyFont="1" applyFill="1" applyAlignment="1" applyProtection="1">
      <alignment wrapText="1"/>
      <protection locked="0"/>
    </xf>
    <xf numFmtId="0" fontId="14" fillId="0" borderId="0" xfId="0" applyFont="1" applyAlignment="1">
      <alignment wrapText="1"/>
    </xf>
    <xf numFmtId="164" fontId="4" fillId="0" borderId="0" xfId="0" applyNumberFormat="1" applyFont="1" applyAlignment="1">
      <alignment wrapText="1"/>
    </xf>
    <xf numFmtId="0" fontId="12" fillId="5" borderId="1" xfId="0" applyFont="1" applyFill="1" applyBorder="1"/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vertical="center"/>
    </xf>
    <xf numFmtId="166" fontId="9" fillId="6" borderId="1" xfId="0" applyNumberFormat="1" applyFont="1" applyFill="1" applyBorder="1" applyAlignment="1">
      <alignment horizontal="center" vertical="center"/>
    </xf>
    <xf numFmtId="166" fontId="9" fillId="7" borderId="1" xfId="0" applyNumberFormat="1" applyFont="1" applyFill="1" applyBorder="1" applyAlignment="1">
      <alignment horizontal="center" vertical="center"/>
    </xf>
    <xf numFmtId="166" fontId="9" fillId="0" borderId="1" xfId="0" applyNumberFormat="1" applyFont="1" applyBorder="1" applyAlignment="1">
      <alignment horizontal="center" vertical="center"/>
    </xf>
  </cellXfs>
  <cellStyles count="2">
    <cellStyle name="Explanatory Text" xfId="1" builtinId="53"/>
    <cellStyle name="Normal" xfId="0" builtinId="0"/>
  </cellStyles>
  <dxfs count="20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 tint="-0.249977111117893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</font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 tint="-0.249977111117893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 tint="-0.249977111117893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</font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</font>
    </dxf>
    <dxf>
      <fill>
        <patternFill>
          <bgColor theme="0" tint="-4.9989318521683403E-2"/>
        </patternFill>
      </fill>
    </dxf>
    <dxf>
      <font>
        <b/>
        <i val="0"/>
        <color theme="0"/>
      </font>
      <fill>
        <patternFill>
          <bgColor theme="1" tint="0.499984740745262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Cash" pivot="0" count="4" xr9:uid="{00000000-0011-0000-FFFF-FFFF00000000}">
      <tableStyleElement type="wholeTable" dxfId="204"/>
      <tableStyleElement type="headerRow" dxfId="203"/>
      <tableStyleElement type="totalRow" dxfId="202"/>
      <tableStyleElement type="firstTotalCell" dxfId="20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A1658B3-7A99-9E4A-B449-B893C1508889}" name="CashReceipts589" displayName="CashReceipts589" ref="A4:O15" totalsRowShown="0" headerRowDxfId="18" dataDxfId="17" totalsRowDxfId="198" headerRowBorderDxfId="200" tableBorderDxfId="199">
  <autoFilter ref="A4:O15" xr:uid="{00000000-0009-0000-0100-000007000000}"/>
  <tableColumns count="15">
    <tableColumn id="1" xr3:uid="{9AA5DE16-00CA-EF4D-A8EE-F4D79E9D39AB}" name="Income Heading" dataDxfId="33" totalsRowDxfId="197"/>
    <tableColumn id="2" xr3:uid="{6C949188-1CB1-7844-A658-E36187FE72AC}" name=" Notes" dataDxfId="32" totalsRowDxfId="196" dataCellStyle="Normal"/>
    <tableColumn id="5" xr3:uid="{CD81EC51-170C-5644-9606-9C81E2A91602}" name="Jan" dataDxfId="31" totalsRowDxfId="195"/>
    <tableColumn id="6" xr3:uid="{DAE076CA-08BB-8B49-988D-9143C55C6D7D}" name="Feb" dataDxfId="30" totalsRowDxfId="194"/>
    <tableColumn id="7" xr3:uid="{24D94BA4-C102-5E4F-953B-2949E3F31F33}" name="March" dataDxfId="29" totalsRowDxfId="193">
      <calculatedColumnFormula>1000*(0.666666666666667)</calculatedColumnFormula>
    </tableColumn>
    <tableColumn id="8" xr3:uid="{7EC10926-57E2-6A45-9EDF-728B99B783EE}" name="April" dataDxfId="28" totalsRowDxfId="192"/>
    <tableColumn id="9" xr3:uid="{3DE435C6-B8A6-B045-946B-EC631A7BC952}" name="May" dataDxfId="27" totalsRowDxfId="191"/>
    <tableColumn id="10" xr3:uid="{EE03D3B8-2E48-2B48-8855-8088AF57BF6D}" name="June" dataDxfId="26" totalsRowDxfId="190"/>
    <tableColumn id="11" xr3:uid="{E9A051E3-6B6B-F34D-83FF-96A73288AF22}" name="July" dataDxfId="25" totalsRowDxfId="189"/>
    <tableColumn id="12" xr3:uid="{230A3954-BE1A-9D49-9F1A-1F2EC8EEC6CA}" name="August" dataDxfId="24" totalsRowDxfId="188"/>
    <tableColumn id="13" xr3:uid="{289A5023-EE9F-884E-9411-67C1C64FC41E}" name="September" dataDxfId="23" totalsRowDxfId="187"/>
    <tableColumn id="14" xr3:uid="{AF24C568-C27B-2848-BB20-44DA9B46F31B}" name="October" dataDxfId="22" totalsRowDxfId="186"/>
    <tableColumn id="15" xr3:uid="{E2E57DDD-D15F-0449-8DDC-DD5B99142FB0}" name="November" dataDxfId="21" totalsRowDxfId="185">
      <calculatedColumnFormula>SUM(C5:L5)</calculatedColumnFormula>
    </tableColumn>
    <tableColumn id="4" xr3:uid="{6E2184A1-85E4-C447-8691-2BE8420D055C}" name="December" dataDxfId="20" totalsRowDxfId="184"/>
    <tableColumn id="16" xr3:uid="{B576E7B3-85D9-2841-9FA5-A2E86A3D0A88}" name="TOTAL" dataDxfId="19" totalsRowDxfId="183">
      <calculatedColumnFormula>SUM(C5:N5)</calculatedColumnFormula>
    </tableColumn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ED834F2-039D-5643-8AB8-6B85AF0DA2B3}" name="Expenses71011" displayName="Expenses71011" ref="A17:O41" totalsRowShown="0" headerRowDxfId="1" dataDxfId="0" headerRowBorderDxfId="182" tableBorderDxfId="181">
  <autoFilter ref="A17:O41" xr:uid="{00000000-0009-0000-0100-000009000000}"/>
  <tableColumns count="15">
    <tableColumn id="1" xr3:uid="{C3C97399-308B-074D-B6B3-18BACAFE6E59}" name="Expenditure Heading" dataDxfId="16"/>
    <tableColumn id="2" xr3:uid="{CF1B07DE-C546-9648-B5B9-66BAE8B21449}" name=" Notes" dataDxfId="15" totalsRowDxfId="180" dataCellStyle="Normal"/>
    <tableColumn id="5" xr3:uid="{6C8C8E72-648D-A043-A2D9-75F219B44FC4}" name="Jan" dataDxfId="14"/>
    <tableColumn id="6" xr3:uid="{11FE4D59-17AE-7245-9FEE-E248913B0428}" name="Feb" dataDxfId="13" totalsRowDxfId="179"/>
    <tableColumn id="7" xr3:uid="{88F78101-116C-5F43-BB2B-4D81DBEECB8F}" name="March" dataDxfId="12" totalsRowDxfId="178"/>
    <tableColumn id="8" xr3:uid="{6B7315CB-B161-1F40-9810-4A0D90217CFC}" name="April" dataDxfId="11" totalsRowDxfId="177"/>
    <tableColumn id="9" xr3:uid="{F4975196-4774-164A-B4B2-63A59C31AA1F}" name="May" dataDxfId="10" totalsRowDxfId="176"/>
    <tableColumn id="10" xr3:uid="{4C22D2EA-7285-244D-BD23-F151F7B06ECD}" name="June" dataDxfId="9" totalsRowDxfId="175"/>
    <tableColumn id="11" xr3:uid="{78F79F5B-4151-2C41-B816-F6801B6872B2}" name="July" dataDxfId="8" totalsRowDxfId="174"/>
    <tableColumn id="12" xr3:uid="{30612D9A-252D-8240-AC8C-BEBEAA9D8B21}" name="August" dataDxfId="7" totalsRowDxfId="173"/>
    <tableColumn id="13" xr3:uid="{2700CD87-2287-CA48-9B85-5913F07DF674}" name="September" dataDxfId="6" totalsRowDxfId="172"/>
    <tableColumn id="14" xr3:uid="{A3445ACE-C105-3B44-8856-97F1522B7119}" name="October" dataDxfId="5" totalsRowDxfId="171"/>
    <tableColumn id="3" xr3:uid="{0B2C79A8-0007-C341-928F-7DE90F97637C}" name="November" dataDxfId="4" totalsRowDxfId="170"/>
    <tableColumn id="15" xr3:uid="{FAA6820A-B7E2-7140-B6B4-EFDEC3E09B3B}" name="December" dataDxfId="3" totalsRowDxfId="169"/>
    <tableColumn id="4" xr3:uid="{75D218A1-E460-164E-B37B-58C59CFD43EE}" name="TOTAL" dataDxfId="2" totalsRowDxfId="168">
      <calculatedColumnFormula>SUM(C18:N18)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0000000}" name="CashReceipts58" displayName="CashReceipts58" ref="A4:O15" totalsRowShown="0" headerRowDxfId="52" dataDxfId="51" totalsRowDxfId="165" headerRowBorderDxfId="167" tableBorderDxfId="166">
  <autoFilter ref="A4:O15" xr:uid="{00000000-0009-0000-0100-000007000000}"/>
  <tableColumns count="15">
    <tableColumn id="1" xr3:uid="{00000000-0010-0000-0000-000001000000}" name="Income Heading" dataDxfId="67" totalsRowDxfId="164"/>
    <tableColumn id="2" xr3:uid="{00000000-0010-0000-0000-000002000000}" name=" Notes" dataDxfId="66" totalsRowDxfId="163" dataCellStyle="Normal"/>
    <tableColumn id="5" xr3:uid="{00000000-0010-0000-0000-000005000000}" name="Jan" dataDxfId="65" totalsRowDxfId="162"/>
    <tableColumn id="6" xr3:uid="{00000000-0010-0000-0000-000006000000}" name="Feb" dataDxfId="64" totalsRowDxfId="161"/>
    <tableColumn id="7" xr3:uid="{00000000-0010-0000-0000-000007000000}" name="March" dataDxfId="63" totalsRowDxfId="160">
      <calculatedColumnFormula>1000*(0.666666666666667)</calculatedColumnFormula>
    </tableColumn>
    <tableColumn id="8" xr3:uid="{00000000-0010-0000-0000-000008000000}" name="April" dataDxfId="62" totalsRowDxfId="159"/>
    <tableColumn id="9" xr3:uid="{00000000-0010-0000-0000-000009000000}" name="May" dataDxfId="61" totalsRowDxfId="158"/>
    <tableColumn id="10" xr3:uid="{00000000-0010-0000-0000-00000A000000}" name="June" dataDxfId="60" totalsRowDxfId="157"/>
    <tableColumn id="11" xr3:uid="{00000000-0010-0000-0000-00000B000000}" name="July" dataDxfId="59" totalsRowDxfId="156"/>
    <tableColumn id="12" xr3:uid="{00000000-0010-0000-0000-00000C000000}" name="August" dataDxfId="58" totalsRowDxfId="155"/>
    <tableColumn id="13" xr3:uid="{00000000-0010-0000-0000-00000D000000}" name="September" dataDxfId="57" totalsRowDxfId="154"/>
    <tableColumn id="14" xr3:uid="{00000000-0010-0000-0000-00000E000000}" name="October" dataDxfId="56" totalsRowDxfId="153"/>
    <tableColumn id="15" xr3:uid="{00000000-0010-0000-0000-00000F000000}" name="November" dataDxfId="55" totalsRowDxfId="152">
      <calculatedColumnFormula>SUM(C5:L5)</calculatedColumnFormula>
    </tableColumn>
    <tableColumn id="4" xr3:uid="{779890BF-740C-6A4C-BA0A-8CD602A083EA}" name="December" dataDxfId="54" totalsRowDxfId="151"/>
    <tableColumn id="16" xr3:uid="{9CB8E186-9F0D-FF4B-80A3-F671AF33529F}" name="TOTAL" dataDxfId="53" totalsRowDxfId="150">
      <calculatedColumnFormula>SUM(C5:N5)</calculatedColumnFormula>
    </tableColumn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1000000}" name="Expenses710" displayName="Expenses710" ref="A17:O41" totalsRowShown="0" headerRowDxfId="35" dataDxfId="34" headerRowBorderDxfId="149" tableBorderDxfId="148">
  <autoFilter ref="A17:O41" xr:uid="{00000000-0009-0000-0100-000009000000}"/>
  <tableColumns count="15">
    <tableColumn id="1" xr3:uid="{00000000-0010-0000-0100-000001000000}" name="Expenditure Heading" dataDxfId="50"/>
    <tableColumn id="2" xr3:uid="{00000000-0010-0000-0100-000002000000}" name=" Notes" dataDxfId="49" totalsRowDxfId="147" dataCellStyle="Normal"/>
    <tableColumn id="5" xr3:uid="{00000000-0010-0000-0100-000005000000}" name="Jan" dataDxfId="48"/>
    <tableColumn id="6" xr3:uid="{00000000-0010-0000-0100-000006000000}" name="Feb" dataDxfId="47" totalsRowDxfId="146"/>
    <tableColumn id="7" xr3:uid="{00000000-0010-0000-0100-000007000000}" name="March" dataDxfId="46" totalsRowDxfId="145"/>
    <tableColumn id="8" xr3:uid="{00000000-0010-0000-0100-000008000000}" name="April" dataDxfId="45" totalsRowDxfId="144"/>
    <tableColumn id="9" xr3:uid="{00000000-0010-0000-0100-000009000000}" name="May" dataDxfId="44" totalsRowDxfId="143"/>
    <tableColumn id="10" xr3:uid="{00000000-0010-0000-0100-00000A000000}" name="June" dataDxfId="43" totalsRowDxfId="142"/>
    <tableColumn id="11" xr3:uid="{00000000-0010-0000-0100-00000B000000}" name="July" dataDxfId="42" totalsRowDxfId="141"/>
    <tableColumn id="12" xr3:uid="{00000000-0010-0000-0100-00000C000000}" name="August" dataDxfId="41" totalsRowDxfId="140"/>
    <tableColumn id="13" xr3:uid="{00000000-0010-0000-0100-00000D000000}" name="September" dataDxfId="40" totalsRowDxfId="139"/>
    <tableColumn id="14" xr3:uid="{00000000-0010-0000-0100-00000E000000}" name="October" dataDxfId="39" totalsRowDxfId="138"/>
    <tableColumn id="3" xr3:uid="{CB12155E-2FB4-A747-BA95-42591F5F777A}" name="November" dataDxfId="38" totalsRowDxfId="137"/>
    <tableColumn id="15" xr3:uid="{00000000-0010-0000-0100-00000F000000}" name="December" dataDxfId="37" totalsRowDxfId="136"/>
    <tableColumn id="4" xr3:uid="{979EC235-123E-E040-B8AC-D87AA65B3EC7}" name="TOTAL" dataDxfId="36" totalsRowDxfId="135">
      <calculatedColumnFormula>SUM(C18:N18)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485846BD-86C4-A148-A30C-04F1D67C1B9D}" name="CashReceipts5812" displayName="CashReceipts5812" ref="A4:O15" totalsRowShown="0" headerRowDxfId="86" dataDxfId="85" totalsRowDxfId="132" headerRowBorderDxfId="134" tableBorderDxfId="133">
  <autoFilter ref="A4:O15" xr:uid="{00000000-0009-0000-0100-000007000000}"/>
  <tableColumns count="15">
    <tableColumn id="1" xr3:uid="{28F8FDD3-6170-D64C-ABC2-0DE896794F16}" name="Income Heading" dataDxfId="101" totalsRowDxfId="131"/>
    <tableColumn id="2" xr3:uid="{919FC21C-ABC5-F249-8FAF-B1909055F816}" name=" Notes" dataDxfId="100" totalsRowDxfId="130" dataCellStyle="Normal"/>
    <tableColumn id="5" xr3:uid="{BC24D97B-E088-8E47-BE4B-7406A7FB114F}" name="Jan" dataDxfId="99" totalsRowDxfId="129"/>
    <tableColumn id="6" xr3:uid="{B43CD71E-38C3-9949-8A72-035E8391732D}" name="Feb" dataDxfId="98" totalsRowDxfId="128"/>
    <tableColumn id="7" xr3:uid="{22CDD330-6521-FA47-AE2B-523A4DB5BD75}" name="March" dataDxfId="97" totalsRowDxfId="127">
      <calculatedColumnFormula>1000*(0.666666666666667)</calculatedColumnFormula>
    </tableColumn>
    <tableColumn id="8" xr3:uid="{C3E574B5-5709-C149-A391-68DCF13FF815}" name="April" dataDxfId="96" totalsRowDxfId="126"/>
    <tableColumn id="9" xr3:uid="{B3B98068-1B11-E64C-A201-E077A8749804}" name="May" dataDxfId="95" totalsRowDxfId="125"/>
    <tableColumn id="10" xr3:uid="{569925E8-CFAD-5D4A-AA09-FD73590E7EBB}" name="June" dataDxfId="94" totalsRowDxfId="124"/>
    <tableColumn id="11" xr3:uid="{0B6189F5-9CCF-3647-A0AA-9E53C98419A3}" name="July" dataDxfId="93" totalsRowDxfId="123"/>
    <tableColumn id="12" xr3:uid="{3F016424-29C7-5F4E-9C33-B873C9CB5F20}" name="August" dataDxfId="92" totalsRowDxfId="122"/>
    <tableColumn id="13" xr3:uid="{C5197410-EF14-5E4B-98F1-5602D98D696F}" name="September" dataDxfId="91" totalsRowDxfId="121"/>
    <tableColumn id="14" xr3:uid="{037A75CB-FB98-1346-9021-90DA9A47AA1B}" name="October" dataDxfId="90" totalsRowDxfId="120"/>
    <tableColumn id="15" xr3:uid="{6E8EA4E9-C1E8-C849-90C4-5196DBC17E34}" name="November" dataDxfId="89" totalsRowDxfId="119">
      <calculatedColumnFormula>SUM(C5:L5)</calculatedColumnFormula>
    </tableColumn>
    <tableColumn id="4" xr3:uid="{BB2DFBAA-770E-1F4D-B4FD-186216687D56}" name="December" dataDxfId="88" totalsRowDxfId="118"/>
    <tableColumn id="16" xr3:uid="{98553929-FE57-724F-A533-FA02B7398F10}" name="TOTAL" dataDxfId="87" totalsRowDxfId="117">
      <calculatedColumnFormula>SUM(C5:N5)</calculatedColumnFormula>
    </tableColumn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3600512-C44E-C74D-A6AE-A00A868C9DBB}" name="Expenses71013" displayName="Expenses71013" ref="A17:O41" totalsRowShown="0" headerRowDxfId="69" dataDxfId="68" headerRowBorderDxfId="116" tableBorderDxfId="115">
  <autoFilter ref="A17:O41" xr:uid="{00000000-0009-0000-0100-000009000000}"/>
  <tableColumns count="15">
    <tableColumn id="1" xr3:uid="{C72A867A-DA13-8348-9F09-6B177C010BF0}" name="Expenditure Heading" dataDxfId="84"/>
    <tableColumn id="2" xr3:uid="{99998038-C4C7-BC4C-AE86-BA4DC0C479AB}" name=" Notes" dataDxfId="83" totalsRowDxfId="114" dataCellStyle="Normal"/>
    <tableColumn id="5" xr3:uid="{DB5678A7-1932-AA42-8017-1E9050802BCC}" name="Jan" dataDxfId="82"/>
    <tableColumn id="6" xr3:uid="{9140B627-4F56-834F-A1A2-A2E38E296AF2}" name="Feb" dataDxfId="81" totalsRowDxfId="113"/>
    <tableColumn id="7" xr3:uid="{5CA6CDEC-B84F-E940-B848-957821C125F8}" name="March" dataDxfId="80" totalsRowDxfId="112"/>
    <tableColumn id="8" xr3:uid="{8618B893-3842-CD4F-BD4D-A08FCFC87868}" name="April" dataDxfId="79" totalsRowDxfId="111"/>
    <tableColumn id="9" xr3:uid="{E99034EC-F963-1243-983A-71628DC256FE}" name="May" dataDxfId="78" totalsRowDxfId="110"/>
    <tableColumn id="10" xr3:uid="{54AC3EF1-C0B6-3F40-BE55-F9F31E3C7FEA}" name="June" dataDxfId="77" totalsRowDxfId="109"/>
    <tableColumn id="11" xr3:uid="{D6048B28-F1B9-3444-9F2D-B565B38CDDA6}" name="July" dataDxfId="76" totalsRowDxfId="108"/>
    <tableColumn id="12" xr3:uid="{B20DAD82-35A8-3245-81CB-770DE586471E}" name="August" dataDxfId="75" totalsRowDxfId="107"/>
    <tableColumn id="13" xr3:uid="{5DF78C1C-E456-894B-AC04-843009DFD6C2}" name="September" dataDxfId="74" totalsRowDxfId="106"/>
    <tableColumn id="14" xr3:uid="{8D4A9C46-53FB-E14D-9959-49D94390719E}" name="October" dataDxfId="73" totalsRowDxfId="105"/>
    <tableColumn id="3" xr3:uid="{FF0F5408-99A9-CC4E-8DCE-D8BF13AFCD05}" name="November" dataDxfId="72" totalsRowDxfId="104"/>
    <tableColumn id="15" xr3:uid="{C8B822A4-F031-EA48-9A0F-E3148FDDEFC0}" name="December" dataDxfId="71" totalsRowDxfId="103"/>
    <tableColumn id="4" xr3:uid="{6F6E718D-5A53-E54D-AA31-1E831F80C22A}" name="TOTAL" dataDxfId="70" totalsRowDxfId="102">
      <calculatedColumnFormula>SUM(C18:N18)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"/>
  <sheetViews>
    <sheetView tabSelected="1" workbookViewId="0">
      <selection activeCell="B3" sqref="B3:E6"/>
    </sheetView>
  </sheetViews>
  <sheetFormatPr baseColWidth="10" defaultColWidth="11" defaultRowHeight="16"/>
  <cols>
    <col min="1" max="1" width="11" style="14"/>
    <col min="2" max="2" width="20.6640625" style="14" customWidth="1"/>
    <col min="3" max="3" width="16.5" style="14" customWidth="1"/>
    <col min="4" max="4" width="16" style="14" customWidth="1"/>
    <col min="5" max="5" width="16.6640625" style="14" customWidth="1"/>
    <col min="6" max="16384" width="11" style="14"/>
  </cols>
  <sheetData>
    <row r="1" spans="2:15" ht="22" thickBot="1">
      <c r="B1" s="1" t="s">
        <v>61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3" spans="2:15" ht="30" customHeight="1">
      <c r="B3" s="67"/>
      <c r="C3" s="68">
        <v>2026</v>
      </c>
      <c r="D3" s="68">
        <v>2027</v>
      </c>
      <c r="E3" s="68">
        <v>2028</v>
      </c>
    </row>
    <row r="4" spans="2:15" ht="31" customHeight="1">
      <c r="B4" s="69" t="s">
        <v>4</v>
      </c>
      <c r="C4" s="70">
        <v>196300</v>
      </c>
      <c r="D4" s="70">
        <v>203600</v>
      </c>
      <c r="E4" s="70">
        <v>220000</v>
      </c>
    </row>
    <row r="5" spans="2:15" ht="26" customHeight="1">
      <c r="B5" s="69" t="s">
        <v>3</v>
      </c>
      <c r="C5" s="71">
        <v>165515</v>
      </c>
      <c r="D5" s="71">
        <v>200099</v>
      </c>
      <c r="E5" s="71">
        <v>203699</v>
      </c>
    </row>
    <row r="6" spans="2:15" ht="30" customHeight="1">
      <c r="B6" s="69" t="s">
        <v>18</v>
      </c>
      <c r="C6" s="72">
        <v>31285</v>
      </c>
      <c r="D6" s="72">
        <v>4501</v>
      </c>
      <c r="E6" s="72">
        <v>16301</v>
      </c>
    </row>
  </sheetData>
  <mergeCells count="1">
    <mergeCell ref="B1:O1"/>
  </mergeCells>
  <dataValidations count="1">
    <dataValidation allowBlank="1" showInputMessage="1" showErrorMessage="1" prompt="Title of this worksheet is in this cell. Enter Company Name in cell below" sqref="B1:O1" xr:uid="{00000000-0002-0000-0000-000000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F1C1F-F10A-F848-859F-F875E6311D8A}">
  <dimension ref="A1:S90"/>
  <sheetViews>
    <sheetView zoomScale="80" zoomScaleNormal="80" workbookViewId="0">
      <selection sqref="A1:XFD1048576"/>
    </sheetView>
  </sheetViews>
  <sheetFormatPr baseColWidth="10" defaultColWidth="8" defaultRowHeight="16"/>
  <cols>
    <col min="1" max="1" width="27.33203125" style="25" customWidth="1"/>
    <col min="2" max="2" width="14.83203125" style="25" hidden="1" customWidth="1"/>
    <col min="3" max="3" width="10.6640625" style="25" customWidth="1"/>
    <col min="4" max="4" width="12" style="25" customWidth="1"/>
    <col min="5" max="5" width="11.5" style="25" bestFit="1" customWidth="1"/>
    <col min="6" max="6" width="11" style="25" bestFit="1" customWidth="1"/>
    <col min="7" max="7" width="12" style="25" bestFit="1" customWidth="1"/>
    <col min="8" max="8" width="11.83203125" style="25" bestFit="1" customWidth="1"/>
    <col min="9" max="9" width="11.6640625" style="25" bestFit="1" customWidth="1"/>
    <col min="10" max="10" width="12.1640625" style="25" bestFit="1" customWidth="1"/>
    <col min="11" max="11" width="12" style="25" bestFit="1" customWidth="1"/>
    <col min="12" max="12" width="11.5" style="25" bestFit="1" customWidth="1"/>
    <col min="13" max="13" width="11.83203125" style="25" bestFit="1" customWidth="1"/>
    <col min="14" max="14" width="12.1640625" style="25" bestFit="1" customWidth="1"/>
    <col min="15" max="15" width="10.33203125" style="25" bestFit="1" customWidth="1"/>
    <col min="16" max="16" width="29.6640625" style="25" customWidth="1"/>
    <col min="17" max="17" width="8" style="25"/>
    <col min="18" max="18" width="57.5" style="51" customWidth="1"/>
    <col min="19" max="19" width="10.1640625" style="25" bestFit="1" customWidth="1"/>
    <col min="20" max="20" width="8" style="25"/>
    <col min="21" max="21" width="8.6640625" style="25" bestFit="1" customWidth="1"/>
    <col min="22" max="22" width="10.1640625" style="25" bestFit="1" customWidth="1"/>
    <col min="23" max="23" width="35.83203125" style="25" bestFit="1" customWidth="1"/>
    <col min="24" max="16384" width="8" style="25"/>
  </cols>
  <sheetData>
    <row r="1" spans="1:18" s="4" customFormat="1" ht="29" customHeight="1" thickBot="1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R1" s="5"/>
    </row>
    <row r="2" spans="1:18" s="4" customForma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R2" s="5"/>
    </row>
    <row r="3" spans="1:18" s="4" customForma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R3" s="5"/>
    </row>
    <row r="4" spans="1:18" s="4" customFormat="1" ht="17">
      <c r="A4" s="9" t="s">
        <v>10</v>
      </c>
      <c r="B4" s="10" t="s">
        <v>11</v>
      </c>
      <c r="C4" s="11" t="s">
        <v>24</v>
      </c>
      <c r="D4" s="11" t="s">
        <v>25</v>
      </c>
      <c r="E4" s="11" t="s">
        <v>35</v>
      </c>
      <c r="F4" s="11" t="s">
        <v>26</v>
      </c>
      <c r="G4" s="11" t="s">
        <v>27</v>
      </c>
      <c r="H4" s="11" t="s">
        <v>28</v>
      </c>
      <c r="I4" s="11" t="s">
        <v>29</v>
      </c>
      <c r="J4" s="11" t="s">
        <v>30</v>
      </c>
      <c r="K4" s="11" t="s">
        <v>31</v>
      </c>
      <c r="L4" s="11" t="s">
        <v>32</v>
      </c>
      <c r="M4" s="11" t="s">
        <v>33</v>
      </c>
      <c r="N4" s="12" t="s">
        <v>34</v>
      </c>
      <c r="O4" s="13" t="s">
        <v>23</v>
      </c>
      <c r="P4" s="5"/>
    </row>
    <row r="5" spans="1:18" s="4" customFormat="1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6"/>
      <c r="M5" s="17"/>
      <c r="N5" s="18"/>
      <c r="O5" s="19"/>
      <c r="P5" s="5"/>
    </row>
    <row r="6" spans="1:18" s="25" customFormat="1" ht="34" hidden="1">
      <c r="A6" s="20" t="s">
        <v>22</v>
      </c>
      <c r="B6" s="21"/>
      <c r="C6" s="22">
        <v>10166</v>
      </c>
      <c r="D6" s="22">
        <v>7666</v>
      </c>
      <c r="E6" s="22">
        <v>7666</v>
      </c>
      <c r="F6" s="22">
        <v>10166</v>
      </c>
      <c r="G6" s="22">
        <v>7666</v>
      </c>
      <c r="H6" s="22">
        <v>7666</v>
      </c>
      <c r="I6" s="22">
        <v>10166</v>
      </c>
      <c r="J6" s="22">
        <v>7666</v>
      </c>
      <c r="K6" s="22">
        <v>7666</v>
      </c>
      <c r="L6" s="22">
        <v>10166</v>
      </c>
      <c r="M6" s="23">
        <v>7666</v>
      </c>
      <c r="N6" s="23">
        <v>7666</v>
      </c>
      <c r="O6" s="24">
        <f t="shared" ref="O6:O15" si="0">SUM(C6:N6)</f>
        <v>101992</v>
      </c>
    </row>
    <row r="7" spans="1:18" s="25" customFormat="1" ht="51">
      <c r="A7" s="20" t="s">
        <v>54</v>
      </c>
      <c r="B7" s="21"/>
      <c r="C7" s="22">
        <v>0</v>
      </c>
      <c r="D7" s="22">
        <v>2500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  <c r="J7" s="22">
        <v>2500</v>
      </c>
      <c r="K7" s="22">
        <v>0</v>
      </c>
      <c r="L7" s="22">
        <v>0</v>
      </c>
      <c r="M7" s="23">
        <v>500</v>
      </c>
      <c r="N7" s="22">
        <v>0</v>
      </c>
      <c r="O7" s="26">
        <f t="shared" si="0"/>
        <v>5500</v>
      </c>
    </row>
    <row r="8" spans="1:18" s="25" customFormat="1" ht="51">
      <c r="A8" s="20" t="s">
        <v>57</v>
      </c>
      <c r="B8" s="21"/>
      <c r="C8" s="22">
        <v>15000</v>
      </c>
      <c r="D8" s="22">
        <v>15000</v>
      </c>
      <c r="E8" s="27">
        <v>15000</v>
      </c>
      <c r="F8" s="27">
        <v>15000</v>
      </c>
      <c r="G8" s="27">
        <v>15000</v>
      </c>
      <c r="H8" s="27">
        <v>15000</v>
      </c>
      <c r="I8" s="27">
        <v>15000</v>
      </c>
      <c r="J8" s="27">
        <v>15000</v>
      </c>
      <c r="K8" s="27">
        <v>15000</v>
      </c>
      <c r="L8" s="27">
        <v>15000</v>
      </c>
      <c r="M8" s="23">
        <v>15000</v>
      </c>
      <c r="N8" s="22">
        <v>15000</v>
      </c>
      <c r="O8" s="26">
        <f t="shared" si="0"/>
        <v>180000</v>
      </c>
    </row>
    <row r="9" spans="1:18" s="25" customFormat="1" ht="34">
      <c r="A9" s="20" t="s">
        <v>59</v>
      </c>
      <c r="B9" s="21"/>
      <c r="C9" s="22">
        <v>200</v>
      </c>
      <c r="D9" s="22">
        <v>200</v>
      </c>
      <c r="E9" s="22">
        <v>200</v>
      </c>
      <c r="F9" s="22">
        <v>200</v>
      </c>
      <c r="G9" s="22">
        <v>200</v>
      </c>
      <c r="H9" s="22">
        <v>200</v>
      </c>
      <c r="I9" s="22">
        <v>200</v>
      </c>
      <c r="J9" s="22">
        <v>200</v>
      </c>
      <c r="K9" s="22">
        <v>200</v>
      </c>
      <c r="L9" s="22">
        <v>200</v>
      </c>
      <c r="M9" s="23">
        <v>200</v>
      </c>
      <c r="N9" s="22">
        <v>200</v>
      </c>
      <c r="O9" s="26">
        <f t="shared" si="0"/>
        <v>2400</v>
      </c>
    </row>
    <row r="10" spans="1:18" s="25" customFormat="1" ht="17">
      <c r="A10" s="20" t="s">
        <v>55</v>
      </c>
      <c r="B10" s="21"/>
      <c r="C10" s="22">
        <v>700</v>
      </c>
      <c r="D10" s="22">
        <v>700</v>
      </c>
      <c r="E10" s="22">
        <v>700</v>
      </c>
      <c r="F10" s="22">
        <v>700</v>
      </c>
      <c r="G10" s="22">
        <v>700</v>
      </c>
      <c r="H10" s="22">
        <v>700</v>
      </c>
      <c r="I10" s="22">
        <v>700</v>
      </c>
      <c r="J10" s="22">
        <v>700</v>
      </c>
      <c r="K10" s="22">
        <v>700</v>
      </c>
      <c r="L10" s="22">
        <v>700</v>
      </c>
      <c r="M10" s="23">
        <v>700</v>
      </c>
      <c r="N10" s="22">
        <v>700</v>
      </c>
      <c r="O10" s="28">
        <f t="shared" si="0"/>
        <v>8400</v>
      </c>
      <c r="P10" s="29"/>
    </row>
    <row r="11" spans="1:18" s="25" customFormat="1" ht="17" hidden="1">
      <c r="A11" s="20" t="s">
        <v>5</v>
      </c>
      <c r="B11" s="21"/>
      <c r="C11" s="22">
        <v>100</v>
      </c>
      <c r="D11" s="22">
        <v>100</v>
      </c>
      <c r="E11" s="22">
        <v>100</v>
      </c>
      <c r="F11" s="22">
        <v>100</v>
      </c>
      <c r="G11" s="22">
        <v>100</v>
      </c>
      <c r="H11" s="22">
        <v>100</v>
      </c>
      <c r="I11" s="22">
        <v>100</v>
      </c>
      <c r="J11" s="22">
        <v>100</v>
      </c>
      <c r="K11" s="22">
        <v>100</v>
      </c>
      <c r="L11" s="22">
        <v>100</v>
      </c>
      <c r="M11" s="23">
        <v>100</v>
      </c>
      <c r="N11" s="22">
        <v>100</v>
      </c>
      <c r="O11" s="26">
        <f t="shared" si="0"/>
        <v>1200</v>
      </c>
      <c r="P11" s="30"/>
      <c r="R11" s="29"/>
    </row>
    <row r="12" spans="1:18" s="25" customFormat="1" ht="32" hidden="1" customHeight="1">
      <c r="A12" s="20" t="s">
        <v>6</v>
      </c>
      <c r="B12" s="21"/>
      <c r="C12" s="22">
        <v>800</v>
      </c>
      <c r="D12" s="22">
        <v>800</v>
      </c>
      <c r="E12" s="22">
        <v>800</v>
      </c>
      <c r="F12" s="22">
        <v>800</v>
      </c>
      <c r="G12" s="22">
        <v>800</v>
      </c>
      <c r="H12" s="22">
        <v>800</v>
      </c>
      <c r="I12" s="22">
        <v>800</v>
      </c>
      <c r="J12" s="22">
        <v>800</v>
      </c>
      <c r="K12" s="22">
        <v>800</v>
      </c>
      <c r="L12" s="22">
        <v>800</v>
      </c>
      <c r="M12" s="31">
        <v>800</v>
      </c>
      <c r="N12" s="22">
        <v>800</v>
      </c>
      <c r="O12" s="26">
        <f t="shared" si="0"/>
        <v>9600</v>
      </c>
      <c r="P12" s="29"/>
    </row>
    <row r="13" spans="1:18" s="25" customFormat="1" ht="34" hidden="1">
      <c r="A13" s="20" t="s">
        <v>7</v>
      </c>
      <c r="B13" s="21"/>
      <c r="C13" s="32">
        <v>667</v>
      </c>
      <c r="D13" s="32">
        <v>667</v>
      </c>
      <c r="E13" s="32">
        <v>667</v>
      </c>
      <c r="F13" s="32">
        <v>667</v>
      </c>
      <c r="G13" s="32">
        <v>667</v>
      </c>
      <c r="H13" s="32">
        <v>667</v>
      </c>
      <c r="I13" s="32">
        <v>667</v>
      </c>
      <c r="J13" s="32">
        <v>667</v>
      </c>
      <c r="K13" s="32">
        <v>667</v>
      </c>
      <c r="L13" s="32">
        <v>667</v>
      </c>
      <c r="M13" s="31">
        <v>667</v>
      </c>
      <c r="N13" s="22">
        <v>667</v>
      </c>
      <c r="O13" s="26">
        <f t="shared" si="0"/>
        <v>8004</v>
      </c>
      <c r="P13" s="29"/>
    </row>
    <row r="14" spans="1:18" s="25" customFormat="1" hidden="1">
      <c r="A14" s="14" t="s">
        <v>21</v>
      </c>
      <c r="B14" s="14"/>
      <c r="C14" s="22">
        <v>100</v>
      </c>
      <c r="D14" s="22">
        <v>100</v>
      </c>
      <c r="E14" s="27">
        <v>100</v>
      </c>
      <c r="F14" s="27">
        <v>100</v>
      </c>
      <c r="G14" s="27">
        <v>100</v>
      </c>
      <c r="H14" s="27">
        <v>100</v>
      </c>
      <c r="I14" s="27">
        <v>100</v>
      </c>
      <c r="J14" s="27">
        <v>100</v>
      </c>
      <c r="K14" s="27">
        <v>100</v>
      </c>
      <c r="L14" s="27">
        <v>100</v>
      </c>
      <c r="M14" s="33">
        <v>100</v>
      </c>
      <c r="N14" s="22">
        <v>100</v>
      </c>
      <c r="O14" s="26">
        <f t="shared" si="0"/>
        <v>1200</v>
      </c>
      <c r="P14" s="29"/>
    </row>
    <row r="15" spans="1:18" s="25" customFormat="1">
      <c r="A15" s="34" t="s">
        <v>8</v>
      </c>
      <c r="B15" s="35"/>
      <c r="C15" s="36">
        <f>SUBTOTAL(109,C6:C14)</f>
        <v>15900</v>
      </c>
      <c r="D15" s="37">
        <f>SUBTOTAL(109,D6:D14)</f>
        <v>18400</v>
      </c>
      <c r="E15" s="37">
        <f t="shared" ref="E15" si="1">SUBTOTAL(109,E6:E13)</f>
        <v>15900</v>
      </c>
      <c r="F15" s="37">
        <f t="shared" ref="F15:N15" si="2">SUBTOTAL(109,F6:F14)</f>
        <v>15900</v>
      </c>
      <c r="G15" s="37">
        <f t="shared" si="2"/>
        <v>15900</v>
      </c>
      <c r="H15" s="37">
        <f t="shared" si="2"/>
        <v>15900</v>
      </c>
      <c r="I15" s="37">
        <f t="shared" si="2"/>
        <v>15900</v>
      </c>
      <c r="J15" s="37">
        <f t="shared" si="2"/>
        <v>18400</v>
      </c>
      <c r="K15" s="37">
        <f t="shared" si="2"/>
        <v>15900</v>
      </c>
      <c r="L15" s="37">
        <f t="shared" si="2"/>
        <v>15900</v>
      </c>
      <c r="M15" s="37">
        <f t="shared" si="2"/>
        <v>16400</v>
      </c>
      <c r="N15" s="37">
        <f t="shared" si="2"/>
        <v>15900</v>
      </c>
      <c r="O15" s="38">
        <f t="shared" si="0"/>
        <v>196300</v>
      </c>
      <c r="P15" s="29"/>
    </row>
    <row r="16" spans="1:18" s="25" customFormat="1">
      <c r="A16" s="39"/>
      <c r="B16" s="14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Q16" s="40"/>
      <c r="R16" s="30"/>
    </row>
    <row r="17" spans="1:19" s="25" customFormat="1" ht="17">
      <c r="A17" s="9" t="s">
        <v>12</v>
      </c>
      <c r="B17" s="14" t="s">
        <v>11</v>
      </c>
      <c r="C17" s="11" t="s">
        <v>24</v>
      </c>
      <c r="D17" s="11" t="s">
        <v>25</v>
      </c>
      <c r="E17" s="11" t="s">
        <v>35</v>
      </c>
      <c r="F17" s="11" t="s">
        <v>26</v>
      </c>
      <c r="G17" s="11" t="s">
        <v>27</v>
      </c>
      <c r="H17" s="11" t="s">
        <v>28</v>
      </c>
      <c r="I17" s="11" t="s">
        <v>29</v>
      </c>
      <c r="J17" s="11" t="s">
        <v>30</v>
      </c>
      <c r="K17" s="11" t="s">
        <v>31</v>
      </c>
      <c r="L17" s="11" t="s">
        <v>32</v>
      </c>
      <c r="M17" s="41" t="s">
        <v>33</v>
      </c>
      <c r="N17" s="42" t="s">
        <v>34</v>
      </c>
      <c r="O17" s="43" t="s">
        <v>23</v>
      </c>
      <c r="P17" s="40"/>
      <c r="Q17" s="30"/>
    </row>
    <row r="18" spans="1:19" s="25" customFormat="1">
      <c r="A18" s="44"/>
      <c r="B18" s="14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6"/>
      <c r="N18" s="47"/>
      <c r="O18" s="48"/>
      <c r="Q18" s="40"/>
      <c r="R18" s="30"/>
    </row>
    <row r="19" spans="1:19" s="25" customFormat="1" ht="79">
      <c r="A19" s="49" t="s">
        <v>2</v>
      </c>
      <c r="B19" s="21" t="s">
        <v>36</v>
      </c>
      <c r="C19" s="45">
        <v>4138</v>
      </c>
      <c r="D19" s="45">
        <v>4138</v>
      </c>
      <c r="E19" s="45">
        <v>4138</v>
      </c>
      <c r="F19" s="45">
        <v>4138</v>
      </c>
      <c r="G19" s="45">
        <v>4138</v>
      </c>
      <c r="H19" s="45">
        <v>4138</v>
      </c>
      <c r="I19" s="45">
        <v>4138</v>
      </c>
      <c r="J19" s="45">
        <v>4138</v>
      </c>
      <c r="K19" s="45">
        <v>4138</v>
      </c>
      <c r="L19" s="45">
        <v>4138</v>
      </c>
      <c r="M19" s="46">
        <v>4138</v>
      </c>
      <c r="N19" s="50">
        <v>4138</v>
      </c>
      <c r="O19" s="24">
        <f t="shared" ref="O19:O41" si="3">SUM(C19:N19)</f>
        <v>49656</v>
      </c>
      <c r="P19" s="40"/>
      <c r="Q19" s="30"/>
    </row>
    <row r="20" spans="1:19" s="25" customFormat="1" ht="17">
      <c r="A20" s="49" t="s">
        <v>40</v>
      </c>
      <c r="B20" s="21" t="s">
        <v>13</v>
      </c>
      <c r="C20" s="45">
        <v>265</v>
      </c>
      <c r="D20" s="45"/>
      <c r="E20" s="45"/>
      <c r="F20" s="45"/>
      <c r="G20" s="45"/>
      <c r="H20" s="45"/>
      <c r="I20" s="45"/>
      <c r="J20" s="45"/>
      <c r="K20" s="45"/>
      <c r="L20" s="45"/>
      <c r="M20" s="46"/>
      <c r="N20" s="50"/>
      <c r="O20" s="48">
        <f t="shared" si="3"/>
        <v>265</v>
      </c>
      <c r="P20" s="51"/>
      <c r="Q20" s="29"/>
    </row>
    <row r="21" spans="1:19" s="25" customFormat="1" ht="17">
      <c r="A21" s="49" t="s">
        <v>41</v>
      </c>
      <c r="B21" s="21"/>
      <c r="C21" s="45">
        <v>167</v>
      </c>
      <c r="D21" s="45">
        <v>167</v>
      </c>
      <c r="E21" s="45">
        <v>167</v>
      </c>
      <c r="F21" s="45">
        <v>167</v>
      </c>
      <c r="G21" s="45">
        <v>167</v>
      </c>
      <c r="H21" s="45">
        <v>167</v>
      </c>
      <c r="I21" s="45">
        <v>167</v>
      </c>
      <c r="J21" s="45">
        <v>167</v>
      </c>
      <c r="K21" s="45">
        <v>167</v>
      </c>
      <c r="L21" s="45">
        <v>167</v>
      </c>
      <c r="M21" s="46">
        <v>167</v>
      </c>
      <c r="N21" s="50">
        <v>167</v>
      </c>
      <c r="O21" s="48">
        <f t="shared" si="3"/>
        <v>2004</v>
      </c>
      <c r="P21" s="51"/>
      <c r="S21" s="29"/>
    </row>
    <row r="22" spans="1:19" s="25" customFormat="1" ht="40">
      <c r="A22" s="52" t="s">
        <v>42</v>
      </c>
      <c r="B22" s="21" t="s">
        <v>14</v>
      </c>
      <c r="C22" s="45">
        <v>738</v>
      </c>
      <c r="D22" s="45"/>
      <c r="E22" s="45"/>
      <c r="F22" s="45">
        <v>738</v>
      </c>
      <c r="G22" s="45"/>
      <c r="H22" s="45"/>
      <c r="I22" s="45"/>
      <c r="J22" s="45"/>
      <c r="K22" s="45"/>
      <c r="L22" s="45"/>
      <c r="M22" s="46"/>
      <c r="N22" s="50">
        <v>0</v>
      </c>
      <c r="O22" s="48">
        <f t="shared" si="3"/>
        <v>1476</v>
      </c>
      <c r="P22" s="51"/>
      <c r="S22" s="29"/>
    </row>
    <row r="23" spans="1:19" s="25" customFormat="1" ht="17">
      <c r="A23" s="49" t="s">
        <v>43</v>
      </c>
      <c r="B23" s="21"/>
      <c r="C23" s="45">
        <v>550</v>
      </c>
      <c r="D23" s="45"/>
      <c r="E23" s="45"/>
      <c r="F23" s="45"/>
      <c r="G23" s="45"/>
      <c r="H23" s="45">
        <v>550</v>
      </c>
      <c r="I23" s="45"/>
      <c r="J23" s="45"/>
      <c r="K23" s="45"/>
      <c r="L23" s="45"/>
      <c r="M23" s="46"/>
      <c r="N23" s="50"/>
      <c r="O23" s="48">
        <f t="shared" si="3"/>
        <v>1100</v>
      </c>
      <c r="P23" s="51"/>
      <c r="S23" s="29"/>
    </row>
    <row r="24" spans="1:19" s="25" customFormat="1" ht="17">
      <c r="A24" s="49" t="s">
        <v>44</v>
      </c>
      <c r="B24" s="21"/>
      <c r="C24" s="45">
        <v>169</v>
      </c>
      <c r="D24" s="45">
        <v>169</v>
      </c>
      <c r="E24" s="45">
        <v>169</v>
      </c>
      <c r="F24" s="45">
        <v>169</v>
      </c>
      <c r="G24" s="45">
        <v>169</v>
      </c>
      <c r="H24" s="45">
        <v>169</v>
      </c>
      <c r="I24" s="45">
        <v>169</v>
      </c>
      <c r="J24" s="45">
        <v>169</v>
      </c>
      <c r="K24" s="45">
        <v>169</v>
      </c>
      <c r="L24" s="45">
        <v>169</v>
      </c>
      <c r="M24" s="46">
        <v>169</v>
      </c>
      <c r="N24" s="50">
        <v>169</v>
      </c>
      <c r="O24" s="48">
        <f t="shared" si="3"/>
        <v>2028</v>
      </c>
      <c r="P24" s="51"/>
    </row>
    <row r="25" spans="1:19" s="25" customFormat="1" ht="17">
      <c r="A25" s="49" t="s">
        <v>0</v>
      </c>
      <c r="B25" s="21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6"/>
      <c r="N25" s="50">
        <f t="shared" ref="N25" si="4">SUM(C25:L25)</f>
        <v>0</v>
      </c>
      <c r="O25" s="48">
        <f t="shared" si="3"/>
        <v>0</v>
      </c>
      <c r="P25" s="51"/>
    </row>
    <row r="26" spans="1:19" s="25" customFormat="1" ht="17">
      <c r="A26" s="49" t="s">
        <v>46</v>
      </c>
      <c r="B26" s="21"/>
      <c r="C26" s="45"/>
      <c r="D26" s="45"/>
      <c r="E26" s="45"/>
      <c r="F26" s="45"/>
      <c r="G26" s="45">
        <v>500</v>
      </c>
      <c r="H26" s="45"/>
      <c r="I26" s="45"/>
      <c r="J26" s="45"/>
      <c r="K26" s="45"/>
      <c r="L26" s="45"/>
      <c r="M26" s="46"/>
      <c r="N26" s="50"/>
      <c r="O26" s="48">
        <f t="shared" si="3"/>
        <v>500</v>
      </c>
      <c r="P26" s="51"/>
    </row>
    <row r="27" spans="1:19" s="25" customFormat="1" ht="17">
      <c r="A27" s="49" t="s">
        <v>45</v>
      </c>
      <c r="B27" s="21"/>
      <c r="C27" s="45"/>
      <c r="D27" s="45"/>
      <c r="E27" s="45"/>
      <c r="F27" s="45"/>
      <c r="G27" s="45"/>
      <c r="H27" s="45"/>
      <c r="I27" s="45"/>
      <c r="J27" s="45"/>
      <c r="K27" s="45"/>
      <c r="L27" s="45">
        <v>2000</v>
      </c>
      <c r="M27" s="46"/>
      <c r="N27" s="50"/>
      <c r="O27" s="48">
        <f t="shared" si="3"/>
        <v>2000</v>
      </c>
      <c r="P27" s="51"/>
    </row>
    <row r="28" spans="1:19" s="25" customFormat="1" ht="40">
      <c r="A28" s="49" t="s">
        <v>47</v>
      </c>
      <c r="B28" s="21" t="s">
        <v>15</v>
      </c>
      <c r="C28" s="45">
        <v>438</v>
      </c>
      <c r="D28" s="45">
        <v>438</v>
      </c>
      <c r="E28" s="45">
        <v>438</v>
      </c>
      <c r="F28" s="45">
        <v>438</v>
      </c>
      <c r="G28" s="45">
        <v>438</v>
      </c>
      <c r="H28" s="45">
        <v>438</v>
      </c>
      <c r="I28" s="45">
        <v>438</v>
      </c>
      <c r="J28" s="45">
        <v>438</v>
      </c>
      <c r="K28" s="45">
        <v>438</v>
      </c>
      <c r="L28" s="45">
        <v>438</v>
      </c>
      <c r="M28" s="46">
        <v>438</v>
      </c>
      <c r="N28" s="50">
        <v>438</v>
      </c>
      <c r="O28" s="48">
        <f t="shared" si="3"/>
        <v>5256</v>
      </c>
      <c r="P28" s="51"/>
    </row>
    <row r="29" spans="1:19" s="25" customFormat="1" ht="17">
      <c r="A29" s="49" t="s">
        <v>1</v>
      </c>
      <c r="B29" s="21"/>
      <c r="C29" s="45">
        <v>70</v>
      </c>
      <c r="D29" s="45">
        <v>70</v>
      </c>
      <c r="E29" s="45">
        <v>70</v>
      </c>
      <c r="F29" s="45">
        <v>70</v>
      </c>
      <c r="G29" s="45">
        <v>70</v>
      </c>
      <c r="H29" s="45">
        <v>70</v>
      </c>
      <c r="I29" s="45">
        <v>70</v>
      </c>
      <c r="J29" s="45">
        <v>70</v>
      </c>
      <c r="K29" s="45">
        <v>70</v>
      </c>
      <c r="L29" s="45">
        <v>70</v>
      </c>
      <c r="M29" s="46">
        <v>70</v>
      </c>
      <c r="N29" s="50">
        <v>70</v>
      </c>
      <c r="O29" s="48">
        <f t="shared" si="3"/>
        <v>840</v>
      </c>
      <c r="P29" s="51"/>
    </row>
    <row r="30" spans="1:19" s="25" customFormat="1" ht="17">
      <c r="A30" s="49" t="s">
        <v>56</v>
      </c>
      <c r="B30" s="21"/>
      <c r="C30" s="45">
        <v>7000</v>
      </c>
      <c r="D30" s="45">
        <v>7000</v>
      </c>
      <c r="E30" s="45">
        <v>7000</v>
      </c>
      <c r="F30" s="45">
        <v>7000</v>
      </c>
      <c r="G30" s="45">
        <v>7000</v>
      </c>
      <c r="H30" s="45">
        <v>7000</v>
      </c>
      <c r="I30" s="45">
        <v>7000</v>
      </c>
      <c r="J30" s="45">
        <v>7000</v>
      </c>
      <c r="K30" s="45">
        <v>7000</v>
      </c>
      <c r="L30" s="45">
        <v>7000</v>
      </c>
      <c r="M30" s="46">
        <v>7000</v>
      </c>
      <c r="N30" s="50">
        <v>7000</v>
      </c>
      <c r="O30" s="48">
        <f t="shared" si="3"/>
        <v>84000</v>
      </c>
      <c r="P30" s="51"/>
    </row>
    <row r="31" spans="1:19" s="25" customFormat="1" ht="17">
      <c r="A31" s="49" t="s">
        <v>48</v>
      </c>
      <c r="B31" s="21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6"/>
      <c r="N31" s="50">
        <v>1559</v>
      </c>
      <c r="O31" s="48">
        <f t="shared" si="3"/>
        <v>1559</v>
      </c>
      <c r="P31" s="51"/>
    </row>
    <row r="32" spans="1:19" s="25" customFormat="1" ht="17">
      <c r="A32" s="49" t="s">
        <v>49</v>
      </c>
      <c r="B32" s="21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6"/>
      <c r="N32" s="50">
        <v>731</v>
      </c>
      <c r="O32" s="48">
        <f t="shared" si="3"/>
        <v>731</v>
      </c>
      <c r="P32" s="51"/>
    </row>
    <row r="33" spans="1:18" s="25" customFormat="1" ht="17">
      <c r="A33" s="49" t="s">
        <v>50</v>
      </c>
      <c r="B33" s="21"/>
      <c r="C33" s="45">
        <v>500</v>
      </c>
      <c r="D33" s="45"/>
      <c r="E33" s="45"/>
      <c r="F33" s="45">
        <v>500</v>
      </c>
      <c r="G33" s="45"/>
      <c r="H33" s="45"/>
      <c r="I33" s="45">
        <v>500</v>
      </c>
      <c r="J33" s="45"/>
      <c r="K33" s="45"/>
      <c r="L33" s="45">
        <v>500</v>
      </c>
      <c r="M33" s="46"/>
      <c r="N33" s="50"/>
      <c r="O33" s="48">
        <f t="shared" si="3"/>
        <v>2000</v>
      </c>
      <c r="P33" s="51"/>
    </row>
    <row r="34" spans="1:18" s="25" customFormat="1" ht="17">
      <c r="A34" s="49" t="s">
        <v>58</v>
      </c>
      <c r="B34" s="21"/>
      <c r="C34" s="45">
        <v>100</v>
      </c>
      <c r="D34" s="45">
        <v>100</v>
      </c>
      <c r="E34" s="45">
        <v>100</v>
      </c>
      <c r="F34" s="45">
        <v>100</v>
      </c>
      <c r="G34" s="45">
        <v>100</v>
      </c>
      <c r="H34" s="45">
        <v>100</v>
      </c>
      <c r="I34" s="45">
        <v>100</v>
      </c>
      <c r="J34" s="45">
        <v>100</v>
      </c>
      <c r="K34" s="45">
        <v>100</v>
      </c>
      <c r="L34" s="45">
        <v>100</v>
      </c>
      <c r="M34" s="46">
        <v>100</v>
      </c>
      <c r="N34" s="50">
        <v>100</v>
      </c>
      <c r="O34" s="48">
        <f t="shared" si="3"/>
        <v>1200</v>
      </c>
      <c r="P34" s="51"/>
    </row>
    <row r="35" spans="1:18" s="25" customFormat="1" ht="40">
      <c r="A35" s="49" t="s">
        <v>37</v>
      </c>
      <c r="B35" s="21" t="s">
        <v>38</v>
      </c>
      <c r="C35" s="45"/>
      <c r="D35" s="45">
        <v>500</v>
      </c>
      <c r="E35" s="45"/>
      <c r="F35" s="45"/>
      <c r="G35" s="45">
        <v>500</v>
      </c>
      <c r="H35" s="45"/>
      <c r="I35" s="45"/>
      <c r="J35" s="45">
        <v>500</v>
      </c>
      <c r="K35" s="45"/>
      <c r="L35" s="45"/>
      <c r="M35" s="46"/>
      <c r="N35" s="50">
        <v>500</v>
      </c>
      <c r="O35" s="48">
        <f t="shared" si="3"/>
        <v>2000</v>
      </c>
      <c r="P35" s="51"/>
    </row>
    <row r="36" spans="1:18" s="25" customFormat="1" ht="53">
      <c r="A36" s="53" t="s">
        <v>52</v>
      </c>
      <c r="B36" s="21" t="s">
        <v>16</v>
      </c>
      <c r="C36" s="45">
        <v>500</v>
      </c>
      <c r="D36" s="45">
        <v>500</v>
      </c>
      <c r="E36" s="45">
        <v>500</v>
      </c>
      <c r="F36" s="45">
        <v>500</v>
      </c>
      <c r="G36" s="45">
        <v>500</v>
      </c>
      <c r="H36" s="45">
        <v>500</v>
      </c>
      <c r="I36" s="45">
        <v>500</v>
      </c>
      <c r="J36" s="45">
        <v>500</v>
      </c>
      <c r="K36" s="45">
        <v>500</v>
      </c>
      <c r="L36" s="45">
        <v>500</v>
      </c>
      <c r="M36" s="46">
        <v>500</v>
      </c>
      <c r="N36" s="50">
        <v>500</v>
      </c>
      <c r="O36" s="48">
        <f t="shared" si="3"/>
        <v>6000</v>
      </c>
      <c r="P36" s="51"/>
    </row>
    <row r="37" spans="1:18" s="25" customFormat="1" ht="40">
      <c r="A37" s="20" t="s">
        <v>51</v>
      </c>
      <c r="B37" s="21" t="s">
        <v>17</v>
      </c>
      <c r="C37" s="54"/>
      <c r="D37" s="54"/>
      <c r="E37" s="54">
        <v>100</v>
      </c>
      <c r="F37" s="54"/>
      <c r="G37" s="54"/>
      <c r="H37" s="54">
        <v>100</v>
      </c>
      <c r="I37" s="54"/>
      <c r="J37" s="54"/>
      <c r="K37" s="54">
        <v>100</v>
      </c>
      <c r="L37" s="54">
        <v>100</v>
      </c>
      <c r="M37" s="54">
        <v>100</v>
      </c>
      <c r="N37" s="55"/>
      <c r="O37" s="48">
        <f t="shared" si="3"/>
        <v>500</v>
      </c>
      <c r="P37" s="51"/>
    </row>
    <row r="38" spans="1:18" s="25" customFormat="1">
      <c r="A38" s="14" t="s">
        <v>53</v>
      </c>
      <c r="B38" s="21"/>
      <c r="C38" s="56">
        <v>200</v>
      </c>
      <c r="D38" s="56">
        <v>200</v>
      </c>
      <c r="E38" s="56">
        <v>200</v>
      </c>
      <c r="F38" s="56">
        <v>200</v>
      </c>
      <c r="G38" s="56">
        <v>200</v>
      </c>
      <c r="H38" s="56">
        <v>200</v>
      </c>
      <c r="I38" s="56">
        <v>200</v>
      </c>
      <c r="J38" s="56">
        <v>200</v>
      </c>
      <c r="K38" s="56">
        <v>200</v>
      </c>
      <c r="L38" s="56">
        <v>200</v>
      </c>
      <c r="M38" s="57">
        <v>200</v>
      </c>
      <c r="N38" s="55">
        <v>200</v>
      </c>
      <c r="O38" s="48">
        <f t="shared" si="3"/>
        <v>2400</v>
      </c>
      <c r="P38" s="51"/>
    </row>
    <row r="39" spans="1:18" s="25" customFormat="1" ht="17">
      <c r="A39" s="58" t="s">
        <v>9</v>
      </c>
      <c r="B39" s="59"/>
      <c r="C39" s="60">
        <f t="shared" ref="C39:M39" si="5">SUBTOTAL(109,C18:C38)</f>
        <v>14835</v>
      </c>
      <c r="D39" s="60">
        <f t="shared" si="5"/>
        <v>13282</v>
      </c>
      <c r="E39" s="60">
        <f t="shared" si="5"/>
        <v>12882</v>
      </c>
      <c r="F39" s="60">
        <f t="shared" si="5"/>
        <v>14020</v>
      </c>
      <c r="G39" s="60">
        <f t="shared" si="5"/>
        <v>13782</v>
      </c>
      <c r="H39" s="60">
        <f t="shared" si="5"/>
        <v>13432</v>
      </c>
      <c r="I39" s="60">
        <f t="shared" si="5"/>
        <v>13282</v>
      </c>
      <c r="J39" s="60">
        <f t="shared" si="5"/>
        <v>13282</v>
      </c>
      <c r="K39" s="60">
        <f t="shared" si="5"/>
        <v>12882</v>
      </c>
      <c r="L39" s="60">
        <f t="shared" si="5"/>
        <v>15382</v>
      </c>
      <c r="M39" s="60">
        <f t="shared" si="5"/>
        <v>12882</v>
      </c>
      <c r="N39" s="61">
        <f>SUBTOTAL(109,N18:N38)</f>
        <v>15572</v>
      </c>
      <c r="O39" s="48">
        <f t="shared" si="3"/>
        <v>165515</v>
      </c>
      <c r="P39" s="51"/>
    </row>
    <row r="40" spans="1:18" s="25" customFormat="1">
      <c r="A40" s="14"/>
      <c r="B40" s="14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6"/>
      <c r="N40" s="47"/>
      <c r="O40" s="48"/>
      <c r="P40" s="51"/>
    </row>
    <row r="41" spans="1:18" s="25" customFormat="1">
      <c r="A41" s="62" t="s">
        <v>19</v>
      </c>
      <c r="B41" s="14"/>
      <c r="C41" s="63">
        <f t="shared" ref="C41:M41" si="6">C15-C39</f>
        <v>1065</v>
      </c>
      <c r="D41" s="63">
        <f t="shared" si="6"/>
        <v>5118</v>
      </c>
      <c r="E41" s="63">
        <f t="shared" si="6"/>
        <v>3018</v>
      </c>
      <c r="F41" s="63">
        <f t="shared" si="6"/>
        <v>1880</v>
      </c>
      <c r="G41" s="63">
        <f t="shared" si="6"/>
        <v>2118</v>
      </c>
      <c r="H41" s="63">
        <f t="shared" si="6"/>
        <v>2468</v>
      </c>
      <c r="I41" s="63">
        <f t="shared" si="6"/>
        <v>2618</v>
      </c>
      <c r="J41" s="63">
        <f t="shared" si="6"/>
        <v>5118</v>
      </c>
      <c r="K41" s="63">
        <f t="shared" si="6"/>
        <v>3018</v>
      </c>
      <c r="L41" s="63">
        <f t="shared" si="6"/>
        <v>518</v>
      </c>
      <c r="M41" s="63">
        <f t="shared" si="6"/>
        <v>3518</v>
      </c>
      <c r="N41" s="63">
        <f>M15-N39</f>
        <v>828</v>
      </c>
      <c r="O41" s="64">
        <f t="shared" si="3"/>
        <v>31285</v>
      </c>
      <c r="P41" s="51"/>
    </row>
    <row r="42" spans="1:18" s="25" customFormat="1">
      <c r="B42" s="14"/>
      <c r="O42" s="29"/>
      <c r="Q42" s="65"/>
      <c r="R42" s="51"/>
    </row>
    <row r="43" spans="1:18" s="25" customFormat="1" ht="17" hidden="1">
      <c r="A43" s="25" t="s">
        <v>20</v>
      </c>
      <c r="B43" s="14"/>
      <c r="C43" s="66" t="e">
        <f>#REF!-#REF!</f>
        <v>#REF!</v>
      </c>
      <c r="D43" s="66" t="e">
        <f>(#REF!-#REF!)+#REF!</f>
        <v>#REF!</v>
      </c>
      <c r="E43" s="66" t="e">
        <f>(C15-C39)+#REF!</f>
        <v>#REF!</v>
      </c>
      <c r="F43" s="66">
        <f t="shared" ref="F43:N43" si="7">(D15-D39)+C41</f>
        <v>6183</v>
      </c>
      <c r="G43" s="66">
        <f t="shared" si="7"/>
        <v>8136</v>
      </c>
      <c r="H43" s="66">
        <f t="shared" si="7"/>
        <v>4898</v>
      </c>
      <c r="I43" s="66">
        <f t="shared" si="7"/>
        <v>3998</v>
      </c>
      <c r="J43" s="66">
        <f t="shared" si="7"/>
        <v>4586</v>
      </c>
      <c r="K43" s="66">
        <f t="shared" si="7"/>
        <v>5086</v>
      </c>
      <c r="L43" s="66">
        <f t="shared" si="7"/>
        <v>7736</v>
      </c>
      <c r="M43" s="66">
        <f t="shared" si="7"/>
        <v>8136</v>
      </c>
      <c r="N43" s="66">
        <f t="shared" si="7"/>
        <v>3536</v>
      </c>
      <c r="O43" s="29"/>
      <c r="R43" s="51"/>
    </row>
    <row r="44" spans="1:18" s="25" customFormat="1">
      <c r="B44" s="14"/>
      <c r="O44" s="29"/>
      <c r="R44" s="51"/>
    </row>
    <row r="45" spans="1:18" s="25" customFormat="1">
      <c r="B45" s="14"/>
      <c r="O45" s="29"/>
      <c r="R45" s="51"/>
    </row>
    <row r="46" spans="1:18" s="25" customFormat="1">
      <c r="B46" s="14"/>
      <c r="O46" s="29"/>
      <c r="R46" s="51"/>
    </row>
    <row r="47" spans="1:18" s="25" customFormat="1">
      <c r="O47" s="29"/>
      <c r="R47" s="51"/>
    </row>
    <row r="48" spans="1:18" s="25" customFormat="1">
      <c r="O48" s="29"/>
      <c r="R48" s="51"/>
    </row>
    <row r="49" spans="15:18" s="25" customFormat="1">
      <c r="O49" s="29"/>
      <c r="R49" s="51"/>
    </row>
    <row r="50" spans="15:18" s="25" customFormat="1">
      <c r="O50" s="29"/>
      <c r="R50" s="51"/>
    </row>
    <row r="51" spans="15:18" s="25" customFormat="1">
      <c r="O51" s="29"/>
      <c r="R51" s="51"/>
    </row>
    <row r="52" spans="15:18" s="25" customFormat="1">
      <c r="O52" s="29"/>
      <c r="R52" s="51"/>
    </row>
    <row r="53" spans="15:18" s="25" customFormat="1">
      <c r="O53" s="29"/>
      <c r="R53" s="51"/>
    </row>
    <row r="54" spans="15:18" s="25" customFormat="1">
      <c r="O54" s="29"/>
      <c r="R54" s="51"/>
    </row>
    <row r="55" spans="15:18" s="25" customFormat="1">
      <c r="O55" s="29"/>
      <c r="R55" s="51"/>
    </row>
    <row r="56" spans="15:18" s="25" customFormat="1">
      <c r="O56" s="29"/>
      <c r="R56" s="51"/>
    </row>
    <row r="57" spans="15:18" s="25" customFormat="1">
      <c r="O57" s="29"/>
      <c r="R57" s="51"/>
    </row>
    <row r="58" spans="15:18" s="25" customFormat="1">
      <c r="O58" s="29"/>
      <c r="R58" s="51"/>
    </row>
    <row r="59" spans="15:18" s="25" customFormat="1">
      <c r="O59" s="29"/>
      <c r="R59" s="51"/>
    </row>
    <row r="60" spans="15:18" s="25" customFormat="1">
      <c r="O60" s="29"/>
      <c r="R60" s="51"/>
    </row>
    <row r="61" spans="15:18" s="25" customFormat="1">
      <c r="O61" s="29"/>
      <c r="R61" s="51"/>
    </row>
    <row r="62" spans="15:18" s="25" customFormat="1">
      <c r="O62" s="29"/>
      <c r="R62" s="51"/>
    </row>
    <row r="63" spans="15:18" s="25" customFormat="1">
      <c r="O63" s="29"/>
      <c r="R63" s="51"/>
    </row>
    <row r="64" spans="15:18" s="25" customFormat="1">
      <c r="O64" s="29"/>
      <c r="R64" s="51"/>
    </row>
    <row r="65" spans="15:18" s="25" customFormat="1">
      <c r="O65" s="29"/>
      <c r="R65" s="51"/>
    </row>
    <row r="66" spans="15:18" s="25" customFormat="1">
      <c r="O66" s="29"/>
      <c r="R66" s="51"/>
    </row>
    <row r="67" spans="15:18" s="25" customFormat="1">
      <c r="O67" s="29"/>
      <c r="R67" s="51"/>
    </row>
    <row r="68" spans="15:18" s="25" customFormat="1">
      <c r="O68" s="29"/>
      <c r="R68" s="51"/>
    </row>
    <row r="69" spans="15:18" s="25" customFormat="1">
      <c r="O69" s="29"/>
      <c r="R69" s="51"/>
    </row>
    <row r="70" spans="15:18" s="25" customFormat="1">
      <c r="O70" s="29"/>
      <c r="R70" s="51"/>
    </row>
    <row r="71" spans="15:18" s="25" customFormat="1">
      <c r="O71" s="29"/>
      <c r="R71" s="51"/>
    </row>
    <row r="72" spans="15:18" s="25" customFormat="1">
      <c r="O72" s="29"/>
      <c r="R72" s="51"/>
    </row>
    <row r="73" spans="15:18" s="25" customFormat="1">
      <c r="O73" s="29"/>
      <c r="R73" s="51"/>
    </row>
    <row r="74" spans="15:18" s="25" customFormat="1">
      <c r="O74" s="29"/>
      <c r="R74" s="51"/>
    </row>
    <row r="75" spans="15:18" s="25" customFormat="1">
      <c r="O75" s="29"/>
      <c r="R75" s="51"/>
    </row>
    <row r="76" spans="15:18" s="25" customFormat="1">
      <c r="O76" s="29"/>
      <c r="R76" s="51"/>
    </row>
    <row r="77" spans="15:18" s="25" customFormat="1">
      <c r="O77" s="29"/>
      <c r="R77" s="51"/>
    </row>
    <row r="78" spans="15:18" s="25" customFormat="1">
      <c r="O78" s="29"/>
      <c r="R78" s="51"/>
    </row>
    <row r="79" spans="15:18" s="25" customFormat="1">
      <c r="O79" s="29"/>
      <c r="R79" s="51"/>
    </row>
    <row r="80" spans="15:18" s="25" customFormat="1">
      <c r="O80" s="29"/>
      <c r="R80" s="51"/>
    </row>
    <row r="81" spans="15:18" s="25" customFormat="1">
      <c r="O81" s="29"/>
      <c r="R81" s="51"/>
    </row>
    <row r="82" spans="15:18" s="25" customFormat="1">
      <c r="O82" s="29"/>
      <c r="R82" s="51"/>
    </row>
    <row r="83" spans="15:18" s="25" customFormat="1">
      <c r="O83" s="29"/>
      <c r="R83" s="51"/>
    </row>
    <row r="84" spans="15:18" s="25" customFormat="1">
      <c r="O84" s="29"/>
      <c r="R84" s="51"/>
    </row>
    <row r="85" spans="15:18" s="25" customFormat="1">
      <c r="O85" s="29"/>
      <c r="R85" s="51"/>
    </row>
    <row r="86" spans="15:18" s="25" customFormat="1">
      <c r="O86" s="29"/>
      <c r="R86" s="51"/>
    </row>
    <row r="87" spans="15:18" s="25" customFormat="1">
      <c r="O87" s="29"/>
      <c r="R87" s="51"/>
    </row>
    <row r="88" spans="15:18" s="25" customFormat="1">
      <c r="O88" s="29"/>
      <c r="R88" s="51"/>
    </row>
    <row r="89" spans="15:18" s="25" customFormat="1">
      <c r="O89" s="29"/>
      <c r="R89" s="51"/>
    </row>
    <row r="90" spans="15:18" s="25" customFormat="1">
      <c r="O90" s="29"/>
      <c r="R90" s="51"/>
    </row>
  </sheetData>
  <mergeCells count="2">
    <mergeCell ref="A1:O1"/>
    <mergeCell ref="A2:O2"/>
  </mergeCells>
  <dataValidations count="10">
    <dataValidation type="decimal" allowBlank="1" showInputMessage="1" showErrorMessage="1" sqref="C7:L11" xr:uid="{07D8332D-55C9-2F40-AE5C-C333ED3B0704}">
      <formula1>-10000000</formula1>
      <formula2>10000000</formula2>
    </dataValidation>
    <dataValidation allowBlank="1" showInputMessage="1" prompt="Enter values for this month in this column under this heading" sqref="C5:L5" xr:uid="{DA3D080B-2026-3643-AD79-8F690241AFB4}"/>
    <dataValidation type="decimal" errorStyle="warning" operator="lessThanOrEqual" allowBlank="1" showInputMessage="1" showErrorMessage="1" error="Please enter a number greater than zero" sqref="M6:M11 N6:O6" xr:uid="{B6866219-7681-044E-90E3-78C35BD03C78}">
      <formula1>10000000</formula1>
    </dataValidation>
    <dataValidation allowBlank="1" showInputMessage="1" showErrorMessage="1" prompt="Total is auto calculated in this column under this heading. Subtotal is auto calculated at the end" sqref="N17" xr:uid="{4979E6B3-DA07-2846-B3F0-1708F96CF10D}"/>
    <dataValidation allowBlank="1" showInputMessage="1" showErrorMessage="1" prompt="Enter or modify Cash Paid Out items in this column under this heading" sqref="A17" xr:uid="{991B132E-347C-B84C-A4F0-1554036E777E}"/>
    <dataValidation allowBlank="1" showInputMessage="1" prompt="Total is auto calculated in this column under this heading. Total Cash Receipts and Total Cash Available are auto calculated at the end" sqref="M5:N5" xr:uid="{13F60D8E-7864-5048-80FF-4B6DE588E498}"/>
    <dataValidation allowBlank="1" showInputMessage="1" showErrorMessage="1" prompt="Enter or modify Cash Receipts items in this column under this heading" sqref="A4" xr:uid="{19446CFE-E0B6-EE4B-8DE6-A1D432807D63}"/>
    <dataValidation allowBlank="1" showInputMessage="1" showErrorMessage="1" prompt="Enter details in Cash Receipts table below" sqref="A3" xr:uid="{9C07134C-D7B3-CB41-9BB4-3E19635377F6}"/>
    <dataValidation allowBlank="1" showInputMessage="1" showErrorMessage="1" prompt="Title of this worksheet is in this cell. Enter Company Name in cell below" sqref="A1:O1" xr:uid="{9778C329-3586-454F-8848-E07C33E86453}"/>
    <dataValidation type="decimal" operator="lessThanOrEqual" allowBlank="1" showInputMessage="1" showErrorMessage="1" sqref="B16:N16" xr:uid="{447FF85B-929C-F64C-B607-E9954B8C921D}">
      <formula1>10000000</formula1>
    </dataValidation>
  </dataValidations>
  <pageMargins left="0.7" right="0.7" top="0.75" bottom="0.75" header="0.3" footer="0.3"/>
  <pageSetup paperSize="9" orientation="portrait" horizontalDpi="0" verticalDpi="0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0"/>
  <sheetViews>
    <sheetView zoomScale="80" zoomScaleNormal="80" workbookViewId="0">
      <selection sqref="A1:XFD1048576"/>
    </sheetView>
  </sheetViews>
  <sheetFormatPr baseColWidth="10" defaultColWidth="8" defaultRowHeight="16"/>
  <cols>
    <col min="1" max="1" width="27.33203125" style="25" customWidth="1"/>
    <col min="2" max="2" width="14.83203125" style="25" hidden="1" customWidth="1"/>
    <col min="3" max="3" width="10.6640625" style="25" customWidth="1"/>
    <col min="4" max="4" width="12" style="25" customWidth="1"/>
    <col min="5" max="5" width="11.5" style="25" bestFit="1" customWidth="1"/>
    <col min="6" max="6" width="11" style="25" bestFit="1" customWidth="1"/>
    <col min="7" max="7" width="12" style="25" bestFit="1" customWidth="1"/>
    <col min="8" max="8" width="11.83203125" style="25" bestFit="1" customWidth="1"/>
    <col min="9" max="9" width="11.6640625" style="25" bestFit="1" customWidth="1"/>
    <col min="10" max="10" width="12.1640625" style="25" bestFit="1" customWidth="1"/>
    <col min="11" max="11" width="12" style="25" bestFit="1" customWidth="1"/>
    <col min="12" max="12" width="11.5" style="25" bestFit="1" customWidth="1"/>
    <col min="13" max="13" width="11.83203125" style="25" bestFit="1" customWidth="1"/>
    <col min="14" max="14" width="12.1640625" style="25" bestFit="1" customWidth="1"/>
    <col min="15" max="15" width="10.33203125" style="25" bestFit="1" customWidth="1"/>
    <col min="16" max="16" width="29.6640625" style="25" customWidth="1"/>
    <col min="17" max="17" width="8" style="25"/>
    <col min="18" max="18" width="57.5" style="51" customWidth="1"/>
    <col min="19" max="19" width="10.1640625" style="25" bestFit="1" customWidth="1"/>
    <col min="20" max="20" width="8" style="25"/>
    <col min="21" max="21" width="8.6640625" style="25" bestFit="1" customWidth="1"/>
    <col min="22" max="22" width="10.1640625" style="25" bestFit="1" customWidth="1"/>
    <col min="23" max="23" width="35.83203125" style="25" bestFit="1" customWidth="1"/>
    <col min="24" max="16384" width="8" style="25"/>
  </cols>
  <sheetData>
    <row r="1" spans="1:18" s="4" customFormat="1" ht="29" customHeight="1" thickBot="1">
      <c r="A1" s="1" t="s">
        <v>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R1" s="5"/>
    </row>
    <row r="2" spans="1:18" s="4" customForma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R2" s="5"/>
    </row>
    <row r="3" spans="1:18" s="4" customForma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R3" s="5"/>
    </row>
    <row r="4" spans="1:18" s="4" customFormat="1" ht="17">
      <c r="A4" s="9" t="s">
        <v>10</v>
      </c>
      <c r="B4" s="10" t="s">
        <v>11</v>
      </c>
      <c r="C4" s="11" t="s">
        <v>24</v>
      </c>
      <c r="D4" s="11" t="s">
        <v>25</v>
      </c>
      <c r="E4" s="11" t="s">
        <v>35</v>
      </c>
      <c r="F4" s="11" t="s">
        <v>26</v>
      </c>
      <c r="G4" s="11" t="s">
        <v>27</v>
      </c>
      <c r="H4" s="11" t="s">
        <v>28</v>
      </c>
      <c r="I4" s="11" t="s">
        <v>29</v>
      </c>
      <c r="J4" s="11" t="s">
        <v>30</v>
      </c>
      <c r="K4" s="11" t="s">
        <v>31</v>
      </c>
      <c r="L4" s="11" t="s">
        <v>32</v>
      </c>
      <c r="M4" s="11" t="s">
        <v>33</v>
      </c>
      <c r="N4" s="12" t="s">
        <v>34</v>
      </c>
      <c r="O4" s="13" t="s">
        <v>23</v>
      </c>
      <c r="P4" s="5"/>
    </row>
    <row r="5" spans="1:18" s="4" customFormat="1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6"/>
      <c r="M5" s="17"/>
      <c r="N5" s="18"/>
      <c r="O5" s="19"/>
      <c r="P5" s="5"/>
    </row>
    <row r="6" spans="1:18" s="25" customFormat="1" ht="34" hidden="1">
      <c r="A6" s="20" t="s">
        <v>22</v>
      </c>
      <c r="B6" s="21"/>
      <c r="C6" s="22">
        <v>10166</v>
      </c>
      <c r="D6" s="22">
        <v>7666</v>
      </c>
      <c r="E6" s="22">
        <v>7666</v>
      </c>
      <c r="F6" s="22">
        <v>10166</v>
      </c>
      <c r="G6" s="22">
        <v>7666</v>
      </c>
      <c r="H6" s="22">
        <v>7666</v>
      </c>
      <c r="I6" s="22">
        <v>10166</v>
      </c>
      <c r="J6" s="22">
        <v>7666</v>
      </c>
      <c r="K6" s="22">
        <v>7666</v>
      </c>
      <c r="L6" s="22">
        <v>10166</v>
      </c>
      <c r="M6" s="23">
        <v>7666</v>
      </c>
      <c r="N6" s="23">
        <v>7666</v>
      </c>
      <c r="O6" s="24">
        <f t="shared" ref="O6:O15" si="0">SUM(C6:N6)</f>
        <v>101992</v>
      </c>
    </row>
    <row r="7" spans="1:18" s="25" customFormat="1" ht="51">
      <c r="A7" s="20" t="s">
        <v>54</v>
      </c>
      <c r="B7" s="21"/>
      <c r="C7" s="22">
        <v>0</v>
      </c>
      <c r="D7" s="22">
        <v>2500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  <c r="J7" s="22">
        <v>2500</v>
      </c>
      <c r="K7" s="22">
        <v>0</v>
      </c>
      <c r="L7" s="22">
        <v>0</v>
      </c>
      <c r="M7" s="23">
        <v>500</v>
      </c>
      <c r="N7" s="22">
        <v>0</v>
      </c>
      <c r="O7" s="26">
        <f t="shared" si="0"/>
        <v>5500</v>
      </c>
    </row>
    <row r="8" spans="1:18" s="25" customFormat="1" ht="51">
      <c r="A8" s="20" t="s">
        <v>57</v>
      </c>
      <c r="B8" s="21"/>
      <c r="C8" s="22">
        <v>15500</v>
      </c>
      <c r="D8" s="22">
        <v>15500</v>
      </c>
      <c r="E8" s="27">
        <v>15500</v>
      </c>
      <c r="F8" s="27">
        <v>15500</v>
      </c>
      <c r="G8" s="27">
        <v>15500</v>
      </c>
      <c r="H8" s="27">
        <v>15500</v>
      </c>
      <c r="I8" s="27">
        <v>15500</v>
      </c>
      <c r="J8" s="27">
        <v>15500</v>
      </c>
      <c r="K8" s="27">
        <v>15500</v>
      </c>
      <c r="L8" s="27">
        <v>15500</v>
      </c>
      <c r="M8" s="23">
        <v>15500</v>
      </c>
      <c r="N8" s="22">
        <v>15000</v>
      </c>
      <c r="O8" s="26">
        <f t="shared" si="0"/>
        <v>185500</v>
      </c>
    </row>
    <row r="9" spans="1:18" s="25" customFormat="1" ht="34">
      <c r="A9" s="20" t="s">
        <v>59</v>
      </c>
      <c r="B9" s="21"/>
      <c r="C9" s="22">
        <v>300</v>
      </c>
      <c r="D9" s="22">
        <v>300</v>
      </c>
      <c r="E9" s="22">
        <v>300</v>
      </c>
      <c r="F9" s="22">
        <v>300</v>
      </c>
      <c r="G9" s="22">
        <v>300</v>
      </c>
      <c r="H9" s="22">
        <v>300</v>
      </c>
      <c r="I9" s="22">
        <v>300</v>
      </c>
      <c r="J9" s="22">
        <v>300</v>
      </c>
      <c r="K9" s="22">
        <v>300</v>
      </c>
      <c r="L9" s="22">
        <v>300</v>
      </c>
      <c r="M9" s="23">
        <v>300</v>
      </c>
      <c r="N9" s="22">
        <v>300</v>
      </c>
      <c r="O9" s="26">
        <f t="shared" si="0"/>
        <v>3600</v>
      </c>
    </row>
    <row r="10" spans="1:18" s="25" customFormat="1" ht="17">
      <c r="A10" s="20" t="s">
        <v>55</v>
      </c>
      <c r="B10" s="21"/>
      <c r="C10" s="22">
        <v>750</v>
      </c>
      <c r="D10" s="22">
        <v>750</v>
      </c>
      <c r="E10" s="22">
        <v>750</v>
      </c>
      <c r="F10" s="22">
        <v>750</v>
      </c>
      <c r="G10" s="22">
        <v>750</v>
      </c>
      <c r="H10" s="22">
        <v>750</v>
      </c>
      <c r="I10" s="22">
        <v>750</v>
      </c>
      <c r="J10" s="22">
        <v>750</v>
      </c>
      <c r="K10" s="22">
        <v>750</v>
      </c>
      <c r="L10" s="22">
        <v>750</v>
      </c>
      <c r="M10" s="23">
        <v>750</v>
      </c>
      <c r="N10" s="22">
        <v>750</v>
      </c>
      <c r="O10" s="28">
        <f t="shared" si="0"/>
        <v>9000</v>
      </c>
      <c r="P10" s="29"/>
    </row>
    <row r="11" spans="1:18" s="25" customFormat="1" ht="17" hidden="1">
      <c r="A11" s="20" t="s">
        <v>5</v>
      </c>
      <c r="B11" s="21"/>
      <c r="C11" s="22">
        <v>100</v>
      </c>
      <c r="D11" s="22">
        <v>100</v>
      </c>
      <c r="E11" s="22">
        <v>100</v>
      </c>
      <c r="F11" s="22">
        <v>100</v>
      </c>
      <c r="G11" s="22">
        <v>100</v>
      </c>
      <c r="H11" s="22">
        <v>100</v>
      </c>
      <c r="I11" s="22">
        <v>100</v>
      </c>
      <c r="J11" s="22">
        <v>100</v>
      </c>
      <c r="K11" s="22">
        <v>100</v>
      </c>
      <c r="L11" s="22">
        <v>100</v>
      </c>
      <c r="M11" s="23">
        <v>100</v>
      </c>
      <c r="N11" s="22">
        <v>100</v>
      </c>
      <c r="O11" s="26">
        <f t="shared" si="0"/>
        <v>1200</v>
      </c>
      <c r="P11" s="30"/>
      <c r="R11" s="29"/>
    </row>
    <row r="12" spans="1:18" s="25" customFormat="1" ht="32" hidden="1" customHeight="1">
      <c r="A12" s="20" t="s">
        <v>6</v>
      </c>
      <c r="B12" s="21"/>
      <c r="C12" s="22">
        <v>800</v>
      </c>
      <c r="D12" s="22">
        <v>800</v>
      </c>
      <c r="E12" s="22">
        <v>800</v>
      </c>
      <c r="F12" s="22">
        <v>800</v>
      </c>
      <c r="G12" s="22">
        <v>800</v>
      </c>
      <c r="H12" s="22">
        <v>800</v>
      </c>
      <c r="I12" s="22">
        <v>800</v>
      </c>
      <c r="J12" s="22">
        <v>800</v>
      </c>
      <c r="K12" s="22">
        <v>800</v>
      </c>
      <c r="L12" s="22">
        <v>800</v>
      </c>
      <c r="M12" s="31">
        <v>800</v>
      </c>
      <c r="N12" s="22">
        <v>800</v>
      </c>
      <c r="O12" s="26">
        <f t="shared" si="0"/>
        <v>9600</v>
      </c>
      <c r="P12" s="29"/>
    </row>
    <row r="13" spans="1:18" s="25" customFormat="1" ht="34" hidden="1">
      <c r="A13" s="20" t="s">
        <v>7</v>
      </c>
      <c r="B13" s="21"/>
      <c r="C13" s="32">
        <v>667</v>
      </c>
      <c r="D13" s="32">
        <v>667</v>
      </c>
      <c r="E13" s="32">
        <v>667</v>
      </c>
      <c r="F13" s="32">
        <v>667</v>
      </c>
      <c r="G13" s="32">
        <v>667</v>
      </c>
      <c r="H13" s="32">
        <v>667</v>
      </c>
      <c r="I13" s="32">
        <v>667</v>
      </c>
      <c r="J13" s="32">
        <v>667</v>
      </c>
      <c r="K13" s="32">
        <v>667</v>
      </c>
      <c r="L13" s="32">
        <v>667</v>
      </c>
      <c r="M13" s="31">
        <v>667</v>
      </c>
      <c r="N13" s="22">
        <v>667</v>
      </c>
      <c r="O13" s="26">
        <f t="shared" si="0"/>
        <v>8004</v>
      </c>
      <c r="P13" s="29"/>
    </row>
    <row r="14" spans="1:18" s="25" customFormat="1" hidden="1">
      <c r="A14" s="14" t="s">
        <v>21</v>
      </c>
      <c r="B14" s="14"/>
      <c r="C14" s="22">
        <v>100</v>
      </c>
      <c r="D14" s="22">
        <v>100</v>
      </c>
      <c r="E14" s="27">
        <v>100</v>
      </c>
      <c r="F14" s="27">
        <v>100</v>
      </c>
      <c r="G14" s="27">
        <v>100</v>
      </c>
      <c r="H14" s="27">
        <v>100</v>
      </c>
      <c r="I14" s="27">
        <v>100</v>
      </c>
      <c r="J14" s="27">
        <v>100</v>
      </c>
      <c r="K14" s="27">
        <v>100</v>
      </c>
      <c r="L14" s="27">
        <v>100</v>
      </c>
      <c r="M14" s="33">
        <v>100</v>
      </c>
      <c r="N14" s="22">
        <v>100</v>
      </c>
      <c r="O14" s="26">
        <f t="shared" si="0"/>
        <v>1200</v>
      </c>
      <c r="P14" s="29"/>
    </row>
    <row r="15" spans="1:18" s="25" customFormat="1">
      <c r="A15" s="34" t="s">
        <v>8</v>
      </c>
      <c r="B15" s="35"/>
      <c r="C15" s="36">
        <f>SUBTOTAL(109,C6:C14)</f>
        <v>16550</v>
      </c>
      <c r="D15" s="37">
        <f>SUBTOTAL(109,D6:D14)</f>
        <v>19050</v>
      </c>
      <c r="E15" s="37">
        <f t="shared" ref="E15" si="1">SUBTOTAL(109,E6:E13)</f>
        <v>16550</v>
      </c>
      <c r="F15" s="37">
        <f t="shared" ref="F15:N15" si="2">SUBTOTAL(109,F6:F14)</f>
        <v>16550</v>
      </c>
      <c r="G15" s="37">
        <f t="shared" si="2"/>
        <v>16550</v>
      </c>
      <c r="H15" s="37">
        <f t="shared" si="2"/>
        <v>16550</v>
      </c>
      <c r="I15" s="37">
        <f t="shared" si="2"/>
        <v>16550</v>
      </c>
      <c r="J15" s="37">
        <f t="shared" si="2"/>
        <v>19050</v>
      </c>
      <c r="K15" s="37">
        <f t="shared" si="2"/>
        <v>16550</v>
      </c>
      <c r="L15" s="37">
        <f t="shared" si="2"/>
        <v>16550</v>
      </c>
      <c r="M15" s="37">
        <f t="shared" si="2"/>
        <v>17050</v>
      </c>
      <c r="N15" s="37">
        <f t="shared" si="2"/>
        <v>16050</v>
      </c>
      <c r="O15" s="38">
        <f t="shared" si="0"/>
        <v>203600</v>
      </c>
      <c r="P15" s="29"/>
    </row>
    <row r="16" spans="1:18" s="25" customFormat="1">
      <c r="A16" s="39"/>
      <c r="B16" s="14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Q16" s="40"/>
      <c r="R16" s="30"/>
    </row>
    <row r="17" spans="1:19" s="25" customFormat="1" ht="17">
      <c r="A17" s="9" t="s">
        <v>12</v>
      </c>
      <c r="B17" s="14" t="s">
        <v>11</v>
      </c>
      <c r="C17" s="11" t="s">
        <v>24</v>
      </c>
      <c r="D17" s="11" t="s">
        <v>25</v>
      </c>
      <c r="E17" s="11" t="s">
        <v>35</v>
      </c>
      <c r="F17" s="11" t="s">
        <v>26</v>
      </c>
      <c r="G17" s="11" t="s">
        <v>27</v>
      </c>
      <c r="H17" s="11" t="s">
        <v>28</v>
      </c>
      <c r="I17" s="11" t="s">
        <v>29</v>
      </c>
      <c r="J17" s="11" t="s">
        <v>30</v>
      </c>
      <c r="K17" s="11" t="s">
        <v>31</v>
      </c>
      <c r="L17" s="11" t="s">
        <v>32</v>
      </c>
      <c r="M17" s="41" t="s">
        <v>33</v>
      </c>
      <c r="N17" s="42" t="s">
        <v>34</v>
      </c>
      <c r="O17" s="43" t="s">
        <v>23</v>
      </c>
      <c r="P17" s="40"/>
      <c r="Q17" s="30"/>
    </row>
    <row r="18" spans="1:19" s="25" customFormat="1">
      <c r="A18" s="44"/>
      <c r="B18" s="14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6"/>
      <c r="N18" s="47"/>
      <c r="O18" s="48"/>
      <c r="Q18" s="40"/>
      <c r="R18" s="30"/>
    </row>
    <row r="19" spans="1:19" s="25" customFormat="1" ht="79">
      <c r="A19" s="49" t="s">
        <v>2</v>
      </c>
      <c r="B19" s="21" t="s">
        <v>36</v>
      </c>
      <c r="C19" s="45">
        <v>4700</v>
      </c>
      <c r="D19" s="45">
        <v>4700</v>
      </c>
      <c r="E19" s="45">
        <v>4700</v>
      </c>
      <c r="F19" s="45">
        <v>4700</v>
      </c>
      <c r="G19" s="45">
        <v>4700</v>
      </c>
      <c r="H19" s="45">
        <v>4700</v>
      </c>
      <c r="I19" s="45">
        <v>4700</v>
      </c>
      <c r="J19" s="45">
        <v>4700</v>
      </c>
      <c r="K19" s="45">
        <v>4700</v>
      </c>
      <c r="L19" s="45">
        <v>4700</v>
      </c>
      <c r="M19" s="46">
        <v>4700</v>
      </c>
      <c r="N19" s="50">
        <v>4700</v>
      </c>
      <c r="O19" s="24">
        <f t="shared" ref="O19:O41" si="3">SUM(C19:N19)</f>
        <v>56400</v>
      </c>
      <c r="P19" s="40"/>
      <c r="Q19" s="30"/>
    </row>
    <row r="20" spans="1:19" s="25" customFormat="1" ht="17">
      <c r="A20" s="49" t="s">
        <v>40</v>
      </c>
      <c r="B20" s="21" t="s">
        <v>13</v>
      </c>
      <c r="C20" s="45">
        <v>265</v>
      </c>
      <c r="D20" s="45"/>
      <c r="E20" s="45"/>
      <c r="F20" s="45"/>
      <c r="G20" s="45"/>
      <c r="H20" s="45"/>
      <c r="I20" s="45"/>
      <c r="J20" s="45"/>
      <c r="K20" s="45"/>
      <c r="L20" s="45"/>
      <c r="M20" s="46"/>
      <c r="N20" s="50"/>
      <c r="O20" s="48">
        <f t="shared" si="3"/>
        <v>265</v>
      </c>
      <c r="P20" s="51"/>
      <c r="Q20" s="29"/>
    </row>
    <row r="21" spans="1:19" s="25" customFormat="1" ht="17">
      <c r="A21" s="49" t="s">
        <v>41</v>
      </c>
      <c r="B21" s="21"/>
      <c r="C21" s="45">
        <v>240</v>
      </c>
      <c r="D21" s="45">
        <v>240</v>
      </c>
      <c r="E21" s="45">
        <v>240</v>
      </c>
      <c r="F21" s="45">
        <v>240</v>
      </c>
      <c r="G21" s="45">
        <v>240</v>
      </c>
      <c r="H21" s="45">
        <v>240</v>
      </c>
      <c r="I21" s="45">
        <v>240</v>
      </c>
      <c r="J21" s="45">
        <v>240</v>
      </c>
      <c r="K21" s="45">
        <v>240</v>
      </c>
      <c r="L21" s="45">
        <v>240</v>
      </c>
      <c r="M21" s="46">
        <v>240</v>
      </c>
      <c r="N21" s="50">
        <v>240</v>
      </c>
      <c r="O21" s="48">
        <f t="shared" si="3"/>
        <v>2880</v>
      </c>
      <c r="P21" s="51"/>
      <c r="S21" s="29"/>
    </row>
    <row r="22" spans="1:19" s="25" customFormat="1" ht="40">
      <c r="A22" s="52" t="s">
        <v>42</v>
      </c>
      <c r="B22" s="21" t="s">
        <v>14</v>
      </c>
      <c r="C22" s="45">
        <v>738</v>
      </c>
      <c r="D22" s="45"/>
      <c r="E22" s="45"/>
      <c r="F22" s="45">
        <v>738</v>
      </c>
      <c r="G22" s="45"/>
      <c r="H22" s="45"/>
      <c r="I22" s="45"/>
      <c r="J22" s="45"/>
      <c r="K22" s="45"/>
      <c r="L22" s="45"/>
      <c r="M22" s="46"/>
      <c r="N22" s="50">
        <v>0</v>
      </c>
      <c r="O22" s="48">
        <f t="shared" si="3"/>
        <v>1476</v>
      </c>
      <c r="P22" s="51"/>
      <c r="S22" s="29"/>
    </row>
    <row r="23" spans="1:19" s="25" customFormat="1" ht="17" hidden="1">
      <c r="A23" s="49" t="s">
        <v>43</v>
      </c>
      <c r="B23" s="21"/>
      <c r="C23" s="45">
        <v>550</v>
      </c>
      <c r="D23" s="45"/>
      <c r="E23" s="45"/>
      <c r="F23" s="45"/>
      <c r="G23" s="45"/>
      <c r="H23" s="45">
        <v>550</v>
      </c>
      <c r="I23" s="45"/>
      <c r="J23" s="45"/>
      <c r="K23" s="45"/>
      <c r="L23" s="45"/>
      <c r="M23" s="46"/>
      <c r="N23" s="50"/>
      <c r="O23" s="48">
        <f t="shared" si="3"/>
        <v>1100</v>
      </c>
      <c r="P23" s="51"/>
      <c r="S23" s="29"/>
    </row>
    <row r="24" spans="1:19" s="25" customFormat="1" ht="17">
      <c r="A24" s="49" t="s">
        <v>44</v>
      </c>
      <c r="B24" s="21"/>
      <c r="C24" s="45">
        <v>169</v>
      </c>
      <c r="D24" s="45">
        <v>169</v>
      </c>
      <c r="E24" s="45">
        <v>169</v>
      </c>
      <c r="F24" s="45">
        <v>169</v>
      </c>
      <c r="G24" s="45">
        <v>169</v>
      </c>
      <c r="H24" s="45">
        <v>169</v>
      </c>
      <c r="I24" s="45">
        <v>169</v>
      </c>
      <c r="J24" s="45">
        <v>169</v>
      </c>
      <c r="K24" s="45">
        <v>169</v>
      </c>
      <c r="L24" s="45">
        <v>169</v>
      </c>
      <c r="M24" s="46">
        <v>169</v>
      </c>
      <c r="N24" s="50">
        <v>169</v>
      </c>
      <c r="O24" s="48">
        <f t="shared" si="3"/>
        <v>2028</v>
      </c>
      <c r="P24" s="51"/>
    </row>
    <row r="25" spans="1:19" s="25" customFormat="1" ht="17">
      <c r="A25" s="49" t="s">
        <v>0</v>
      </c>
      <c r="B25" s="21"/>
      <c r="C25" s="45"/>
      <c r="D25" s="45">
        <v>1000</v>
      </c>
      <c r="E25" s="45"/>
      <c r="F25" s="45"/>
      <c r="G25" s="45"/>
      <c r="H25" s="45"/>
      <c r="I25" s="45"/>
      <c r="J25" s="45"/>
      <c r="K25" s="45"/>
      <c r="L25" s="45"/>
      <c r="M25" s="46"/>
      <c r="N25" s="50">
        <f t="shared" ref="N25" si="4">SUM(C25:L25)</f>
        <v>1000</v>
      </c>
      <c r="O25" s="48">
        <f t="shared" si="3"/>
        <v>2000</v>
      </c>
      <c r="P25" s="51"/>
    </row>
    <row r="26" spans="1:19" s="25" customFormat="1" ht="17">
      <c r="A26" s="49" t="s">
        <v>46</v>
      </c>
      <c r="B26" s="21"/>
      <c r="C26" s="45"/>
      <c r="D26" s="45"/>
      <c r="E26" s="45"/>
      <c r="F26" s="45"/>
      <c r="G26" s="45">
        <v>500</v>
      </c>
      <c r="H26" s="45"/>
      <c r="I26" s="45"/>
      <c r="J26" s="45"/>
      <c r="K26" s="45"/>
      <c r="L26" s="45"/>
      <c r="M26" s="46"/>
      <c r="N26" s="50"/>
      <c r="O26" s="48">
        <f t="shared" si="3"/>
        <v>500</v>
      </c>
      <c r="P26" s="51"/>
    </row>
    <row r="27" spans="1:19" s="25" customFormat="1" ht="17">
      <c r="A27" s="49" t="s">
        <v>45</v>
      </c>
      <c r="B27" s="21"/>
      <c r="C27" s="45"/>
      <c r="D27" s="45"/>
      <c r="E27" s="45"/>
      <c r="F27" s="45"/>
      <c r="G27" s="45"/>
      <c r="H27" s="45"/>
      <c r="I27" s="45"/>
      <c r="J27" s="45"/>
      <c r="K27" s="45"/>
      <c r="L27" s="45">
        <v>2000</v>
      </c>
      <c r="M27" s="46"/>
      <c r="N27" s="50"/>
      <c r="O27" s="48">
        <f t="shared" si="3"/>
        <v>2000</v>
      </c>
      <c r="P27" s="51"/>
    </row>
    <row r="28" spans="1:19" s="25" customFormat="1" ht="40">
      <c r="A28" s="49" t="s">
        <v>47</v>
      </c>
      <c r="B28" s="21" t="s">
        <v>15</v>
      </c>
      <c r="C28" s="45">
        <v>600</v>
      </c>
      <c r="D28" s="45">
        <v>600</v>
      </c>
      <c r="E28" s="45">
        <v>600</v>
      </c>
      <c r="F28" s="45">
        <v>600</v>
      </c>
      <c r="G28" s="45">
        <v>600</v>
      </c>
      <c r="H28" s="45">
        <v>600</v>
      </c>
      <c r="I28" s="45">
        <v>600</v>
      </c>
      <c r="J28" s="45">
        <v>600</v>
      </c>
      <c r="K28" s="45">
        <v>600</v>
      </c>
      <c r="L28" s="45">
        <v>600</v>
      </c>
      <c r="M28" s="46">
        <v>600</v>
      </c>
      <c r="N28" s="50">
        <v>600</v>
      </c>
      <c r="O28" s="48">
        <f t="shared" si="3"/>
        <v>7200</v>
      </c>
      <c r="P28" s="51"/>
    </row>
    <row r="29" spans="1:19" s="25" customFormat="1" ht="17">
      <c r="A29" s="49" t="s">
        <v>1</v>
      </c>
      <c r="B29" s="21"/>
      <c r="C29" s="45">
        <v>80</v>
      </c>
      <c r="D29" s="45">
        <v>80</v>
      </c>
      <c r="E29" s="45">
        <v>80</v>
      </c>
      <c r="F29" s="45">
        <v>80</v>
      </c>
      <c r="G29" s="45">
        <v>80</v>
      </c>
      <c r="H29" s="45">
        <v>80</v>
      </c>
      <c r="I29" s="45">
        <v>80</v>
      </c>
      <c r="J29" s="45">
        <v>80</v>
      </c>
      <c r="K29" s="45">
        <v>80</v>
      </c>
      <c r="L29" s="45">
        <v>80</v>
      </c>
      <c r="M29" s="46">
        <v>80</v>
      </c>
      <c r="N29" s="50">
        <v>80</v>
      </c>
      <c r="O29" s="48">
        <f t="shared" si="3"/>
        <v>960</v>
      </c>
      <c r="P29" s="51"/>
    </row>
    <row r="30" spans="1:19" s="25" customFormat="1" ht="17">
      <c r="A30" s="49" t="s">
        <v>56</v>
      </c>
      <c r="B30" s="21"/>
      <c r="C30" s="45">
        <v>9000</v>
      </c>
      <c r="D30" s="45">
        <v>9000</v>
      </c>
      <c r="E30" s="45">
        <v>9000</v>
      </c>
      <c r="F30" s="45">
        <v>9000</v>
      </c>
      <c r="G30" s="45">
        <v>9000</v>
      </c>
      <c r="H30" s="45">
        <v>9000</v>
      </c>
      <c r="I30" s="45">
        <v>9000</v>
      </c>
      <c r="J30" s="45">
        <v>9000</v>
      </c>
      <c r="K30" s="45">
        <v>9000</v>
      </c>
      <c r="L30" s="45">
        <v>9000</v>
      </c>
      <c r="M30" s="46">
        <v>9000</v>
      </c>
      <c r="N30" s="50">
        <v>9000</v>
      </c>
      <c r="O30" s="48">
        <f t="shared" si="3"/>
        <v>108000</v>
      </c>
      <c r="P30" s="51"/>
    </row>
    <row r="31" spans="1:19" s="25" customFormat="1" ht="17">
      <c r="A31" s="49" t="s">
        <v>48</v>
      </c>
      <c r="B31" s="21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6"/>
      <c r="N31" s="50">
        <v>1559</v>
      </c>
      <c r="O31" s="48">
        <f t="shared" si="3"/>
        <v>1559</v>
      </c>
      <c r="P31" s="51"/>
    </row>
    <row r="32" spans="1:19" s="25" customFormat="1" ht="17">
      <c r="A32" s="49" t="s">
        <v>49</v>
      </c>
      <c r="B32" s="21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6"/>
      <c r="N32" s="50">
        <v>731</v>
      </c>
      <c r="O32" s="48">
        <f t="shared" si="3"/>
        <v>731</v>
      </c>
      <c r="P32" s="51"/>
    </row>
    <row r="33" spans="1:18" s="25" customFormat="1" ht="17">
      <c r="A33" s="49" t="s">
        <v>50</v>
      </c>
      <c r="B33" s="21"/>
      <c r="C33" s="45">
        <v>500</v>
      </c>
      <c r="D33" s="45"/>
      <c r="E33" s="45"/>
      <c r="F33" s="45">
        <v>500</v>
      </c>
      <c r="G33" s="45"/>
      <c r="H33" s="45"/>
      <c r="I33" s="45">
        <v>500</v>
      </c>
      <c r="J33" s="45"/>
      <c r="K33" s="45"/>
      <c r="L33" s="45">
        <v>500</v>
      </c>
      <c r="M33" s="46"/>
      <c r="N33" s="50"/>
      <c r="O33" s="48">
        <f t="shared" si="3"/>
        <v>2000</v>
      </c>
      <c r="P33" s="51"/>
    </row>
    <row r="34" spans="1:18" s="25" customFormat="1" ht="17">
      <c r="A34" s="49" t="s">
        <v>58</v>
      </c>
      <c r="B34" s="21"/>
      <c r="C34" s="45">
        <v>100</v>
      </c>
      <c r="D34" s="45">
        <v>100</v>
      </c>
      <c r="E34" s="45">
        <v>100</v>
      </c>
      <c r="F34" s="45">
        <v>100</v>
      </c>
      <c r="G34" s="45">
        <v>100</v>
      </c>
      <c r="H34" s="45">
        <v>100</v>
      </c>
      <c r="I34" s="45">
        <v>100</v>
      </c>
      <c r="J34" s="45">
        <v>100</v>
      </c>
      <c r="K34" s="45">
        <v>100</v>
      </c>
      <c r="L34" s="45">
        <v>100</v>
      </c>
      <c r="M34" s="46">
        <v>100</v>
      </c>
      <c r="N34" s="50">
        <v>100</v>
      </c>
      <c r="O34" s="48">
        <f t="shared" si="3"/>
        <v>1200</v>
      </c>
      <c r="P34" s="51"/>
    </row>
    <row r="35" spans="1:18" s="25" customFormat="1" ht="40">
      <c r="A35" s="49" t="s">
        <v>37</v>
      </c>
      <c r="B35" s="21" t="s">
        <v>38</v>
      </c>
      <c r="C35" s="45"/>
      <c r="D35" s="45">
        <v>500</v>
      </c>
      <c r="E35" s="45"/>
      <c r="F35" s="45"/>
      <c r="G35" s="45">
        <v>500</v>
      </c>
      <c r="H35" s="45"/>
      <c r="I35" s="45"/>
      <c r="J35" s="45">
        <v>500</v>
      </c>
      <c r="K35" s="45"/>
      <c r="L35" s="45"/>
      <c r="M35" s="46"/>
      <c r="N35" s="50">
        <v>500</v>
      </c>
      <c r="O35" s="48">
        <f t="shared" si="3"/>
        <v>2000</v>
      </c>
      <c r="P35" s="51"/>
    </row>
    <row r="36" spans="1:18" s="25" customFormat="1" ht="53">
      <c r="A36" s="53" t="s">
        <v>52</v>
      </c>
      <c r="B36" s="21" t="s">
        <v>16</v>
      </c>
      <c r="C36" s="45">
        <v>500</v>
      </c>
      <c r="D36" s="45">
        <v>500</v>
      </c>
      <c r="E36" s="45">
        <v>500</v>
      </c>
      <c r="F36" s="45">
        <v>500</v>
      </c>
      <c r="G36" s="45">
        <v>500</v>
      </c>
      <c r="H36" s="45">
        <v>500</v>
      </c>
      <c r="I36" s="45">
        <v>500</v>
      </c>
      <c r="J36" s="45">
        <v>500</v>
      </c>
      <c r="K36" s="45">
        <v>500</v>
      </c>
      <c r="L36" s="45">
        <v>500</v>
      </c>
      <c r="M36" s="46">
        <v>500</v>
      </c>
      <c r="N36" s="50">
        <v>500</v>
      </c>
      <c r="O36" s="48">
        <f t="shared" si="3"/>
        <v>6000</v>
      </c>
      <c r="P36" s="51"/>
    </row>
    <row r="37" spans="1:18" s="25" customFormat="1" ht="40">
      <c r="A37" s="20" t="s">
        <v>51</v>
      </c>
      <c r="B37" s="21" t="s">
        <v>17</v>
      </c>
      <c r="C37" s="54"/>
      <c r="D37" s="54"/>
      <c r="E37" s="54">
        <v>100</v>
      </c>
      <c r="F37" s="54"/>
      <c r="G37" s="54"/>
      <c r="H37" s="54">
        <v>100</v>
      </c>
      <c r="I37" s="54"/>
      <c r="J37" s="54"/>
      <c r="K37" s="54">
        <v>100</v>
      </c>
      <c r="L37" s="54">
        <v>100</v>
      </c>
      <c r="M37" s="54">
        <v>100</v>
      </c>
      <c r="N37" s="55"/>
      <c r="O37" s="48">
        <f t="shared" si="3"/>
        <v>500</v>
      </c>
      <c r="P37" s="51"/>
    </row>
    <row r="38" spans="1:18" s="25" customFormat="1">
      <c r="A38" s="14" t="s">
        <v>53</v>
      </c>
      <c r="B38" s="21"/>
      <c r="C38" s="56">
        <v>200</v>
      </c>
      <c r="D38" s="56">
        <v>200</v>
      </c>
      <c r="E38" s="56">
        <v>200</v>
      </c>
      <c r="F38" s="56">
        <v>200</v>
      </c>
      <c r="G38" s="56">
        <v>200</v>
      </c>
      <c r="H38" s="56">
        <v>200</v>
      </c>
      <c r="I38" s="56">
        <v>200</v>
      </c>
      <c r="J38" s="56">
        <v>200</v>
      </c>
      <c r="K38" s="56">
        <v>200</v>
      </c>
      <c r="L38" s="56">
        <v>200</v>
      </c>
      <c r="M38" s="57">
        <v>200</v>
      </c>
      <c r="N38" s="55">
        <v>200</v>
      </c>
      <c r="O38" s="48">
        <f t="shared" si="3"/>
        <v>2400</v>
      </c>
      <c r="P38" s="51"/>
    </row>
    <row r="39" spans="1:18" s="25" customFormat="1" ht="17">
      <c r="A39" s="58" t="s">
        <v>9</v>
      </c>
      <c r="B39" s="59"/>
      <c r="C39" s="60">
        <f t="shared" ref="C39:M39" si="5">SUBTOTAL(109,C18:C38)</f>
        <v>17092</v>
      </c>
      <c r="D39" s="60">
        <f t="shared" si="5"/>
        <v>17089</v>
      </c>
      <c r="E39" s="60">
        <f t="shared" si="5"/>
        <v>15689</v>
      </c>
      <c r="F39" s="60">
        <f t="shared" si="5"/>
        <v>16827</v>
      </c>
      <c r="G39" s="60">
        <f t="shared" si="5"/>
        <v>16589</v>
      </c>
      <c r="H39" s="60">
        <f t="shared" si="5"/>
        <v>15689</v>
      </c>
      <c r="I39" s="60">
        <f t="shared" si="5"/>
        <v>16089</v>
      </c>
      <c r="J39" s="60">
        <f t="shared" si="5"/>
        <v>16089</v>
      </c>
      <c r="K39" s="60">
        <f t="shared" si="5"/>
        <v>15689</v>
      </c>
      <c r="L39" s="60">
        <f t="shared" si="5"/>
        <v>18189</v>
      </c>
      <c r="M39" s="60">
        <f t="shared" si="5"/>
        <v>15689</v>
      </c>
      <c r="N39" s="61">
        <f>SUBTOTAL(109,N18:N38)</f>
        <v>19379</v>
      </c>
      <c r="O39" s="48">
        <f t="shared" si="3"/>
        <v>200099</v>
      </c>
      <c r="P39" s="51"/>
    </row>
    <row r="40" spans="1:18" s="25" customFormat="1">
      <c r="A40" s="14"/>
      <c r="B40" s="14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6"/>
      <c r="N40" s="47"/>
      <c r="O40" s="48"/>
      <c r="P40" s="51"/>
    </row>
    <row r="41" spans="1:18" s="25" customFormat="1">
      <c r="A41" s="62" t="s">
        <v>19</v>
      </c>
      <c r="B41" s="14"/>
      <c r="C41" s="63">
        <f t="shared" ref="C41:M41" si="6">C15-C39</f>
        <v>-542</v>
      </c>
      <c r="D41" s="63">
        <f t="shared" si="6"/>
        <v>1961</v>
      </c>
      <c r="E41" s="63">
        <f t="shared" si="6"/>
        <v>861</v>
      </c>
      <c r="F41" s="63">
        <f t="shared" si="6"/>
        <v>-277</v>
      </c>
      <c r="G41" s="63">
        <f t="shared" si="6"/>
        <v>-39</v>
      </c>
      <c r="H41" s="63">
        <f t="shared" si="6"/>
        <v>861</v>
      </c>
      <c r="I41" s="63">
        <f t="shared" si="6"/>
        <v>461</v>
      </c>
      <c r="J41" s="63">
        <f t="shared" si="6"/>
        <v>2961</v>
      </c>
      <c r="K41" s="63">
        <f t="shared" si="6"/>
        <v>861</v>
      </c>
      <c r="L41" s="63">
        <f t="shared" si="6"/>
        <v>-1639</v>
      </c>
      <c r="M41" s="63">
        <f t="shared" si="6"/>
        <v>1361</v>
      </c>
      <c r="N41" s="63">
        <f>M15-N39</f>
        <v>-2329</v>
      </c>
      <c r="O41" s="64">
        <f t="shared" si="3"/>
        <v>4501</v>
      </c>
      <c r="P41" s="51"/>
    </row>
    <row r="42" spans="1:18" s="25" customFormat="1">
      <c r="B42" s="14"/>
      <c r="O42" s="29"/>
      <c r="Q42" s="65"/>
      <c r="R42" s="51"/>
    </row>
    <row r="43" spans="1:18" s="25" customFormat="1" ht="17" hidden="1">
      <c r="A43" s="25" t="s">
        <v>20</v>
      </c>
      <c r="B43" s="14"/>
      <c r="C43" s="66" t="e">
        <f>#REF!-#REF!</f>
        <v>#REF!</v>
      </c>
      <c r="D43" s="66" t="e">
        <f>(#REF!-#REF!)+#REF!</f>
        <v>#REF!</v>
      </c>
      <c r="E43" s="66" t="e">
        <f>(C15-C39)+#REF!</f>
        <v>#REF!</v>
      </c>
      <c r="F43" s="66">
        <f t="shared" ref="F43:N43" si="7">(D15-D39)+C41</f>
        <v>1419</v>
      </c>
      <c r="G43" s="66">
        <f t="shared" si="7"/>
        <v>2822</v>
      </c>
      <c r="H43" s="66">
        <f t="shared" si="7"/>
        <v>584</v>
      </c>
      <c r="I43" s="66">
        <f t="shared" si="7"/>
        <v>-316</v>
      </c>
      <c r="J43" s="66">
        <f t="shared" si="7"/>
        <v>822</v>
      </c>
      <c r="K43" s="66">
        <f t="shared" si="7"/>
        <v>1322</v>
      </c>
      <c r="L43" s="66">
        <f t="shared" si="7"/>
        <v>3422</v>
      </c>
      <c r="M43" s="66">
        <f t="shared" si="7"/>
        <v>3822</v>
      </c>
      <c r="N43" s="66">
        <f t="shared" si="7"/>
        <v>-778</v>
      </c>
      <c r="O43" s="29"/>
      <c r="R43" s="51"/>
    </row>
    <row r="44" spans="1:18" s="25" customFormat="1">
      <c r="B44" s="14"/>
      <c r="O44" s="29"/>
      <c r="R44" s="51"/>
    </row>
    <row r="45" spans="1:18" s="25" customFormat="1">
      <c r="B45" s="14"/>
      <c r="O45" s="29"/>
      <c r="R45" s="51"/>
    </row>
    <row r="46" spans="1:18" s="25" customFormat="1">
      <c r="B46" s="14"/>
      <c r="O46" s="29"/>
      <c r="R46" s="51"/>
    </row>
    <row r="47" spans="1:18" s="25" customFormat="1">
      <c r="O47" s="29"/>
      <c r="R47" s="51"/>
    </row>
    <row r="48" spans="1:18" s="25" customFormat="1">
      <c r="O48" s="29"/>
      <c r="R48" s="51"/>
    </row>
    <row r="49" spans="15:18" s="25" customFormat="1">
      <c r="O49" s="29"/>
      <c r="R49" s="51"/>
    </row>
    <row r="50" spans="15:18" s="25" customFormat="1">
      <c r="O50" s="29"/>
      <c r="R50" s="51"/>
    </row>
    <row r="51" spans="15:18" s="25" customFormat="1">
      <c r="O51" s="29"/>
      <c r="R51" s="51"/>
    </row>
    <row r="52" spans="15:18" s="25" customFormat="1">
      <c r="O52" s="29"/>
      <c r="R52" s="51"/>
    </row>
    <row r="53" spans="15:18" s="25" customFormat="1">
      <c r="O53" s="29"/>
      <c r="R53" s="51"/>
    </row>
    <row r="54" spans="15:18" s="25" customFormat="1">
      <c r="O54" s="29"/>
      <c r="R54" s="51"/>
    </row>
    <row r="55" spans="15:18" s="25" customFormat="1">
      <c r="O55" s="29"/>
      <c r="R55" s="51"/>
    </row>
    <row r="56" spans="15:18" s="25" customFormat="1">
      <c r="O56" s="29"/>
      <c r="R56" s="51"/>
    </row>
    <row r="57" spans="15:18" s="25" customFormat="1">
      <c r="O57" s="29"/>
      <c r="R57" s="51"/>
    </row>
    <row r="58" spans="15:18" s="25" customFormat="1">
      <c r="O58" s="29"/>
      <c r="R58" s="51"/>
    </row>
    <row r="59" spans="15:18" s="25" customFormat="1">
      <c r="O59" s="29"/>
      <c r="R59" s="51"/>
    </row>
    <row r="60" spans="15:18" s="25" customFormat="1">
      <c r="O60" s="29"/>
      <c r="R60" s="51"/>
    </row>
    <row r="61" spans="15:18" s="25" customFormat="1">
      <c r="O61" s="29"/>
      <c r="R61" s="51"/>
    </row>
    <row r="62" spans="15:18" s="25" customFormat="1">
      <c r="O62" s="29"/>
      <c r="R62" s="51"/>
    </row>
    <row r="63" spans="15:18" s="25" customFormat="1">
      <c r="O63" s="29"/>
      <c r="R63" s="51"/>
    </row>
    <row r="64" spans="15:18" s="25" customFormat="1">
      <c r="O64" s="29"/>
      <c r="R64" s="51"/>
    </row>
    <row r="65" spans="15:18" s="25" customFormat="1">
      <c r="O65" s="29"/>
      <c r="R65" s="51"/>
    </row>
    <row r="66" spans="15:18" s="25" customFormat="1">
      <c r="O66" s="29"/>
      <c r="R66" s="51"/>
    </row>
    <row r="67" spans="15:18" s="25" customFormat="1">
      <c r="O67" s="29"/>
      <c r="R67" s="51"/>
    </row>
    <row r="68" spans="15:18" s="25" customFormat="1">
      <c r="O68" s="29"/>
      <c r="R68" s="51"/>
    </row>
    <row r="69" spans="15:18" s="25" customFormat="1">
      <c r="O69" s="29"/>
      <c r="R69" s="51"/>
    </row>
    <row r="70" spans="15:18" s="25" customFormat="1">
      <c r="O70" s="29"/>
      <c r="R70" s="51"/>
    </row>
    <row r="71" spans="15:18" s="25" customFormat="1">
      <c r="O71" s="29"/>
      <c r="R71" s="51"/>
    </row>
    <row r="72" spans="15:18" s="25" customFormat="1">
      <c r="O72" s="29"/>
      <c r="R72" s="51"/>
    </row>
    <row r="73" spans="15:18" s="25" customFormat="1">
      <c r="O73" s="29"/>
      <c r="R73" s="51"/>
    </row>
    <row r="74" spans="15:18" s="25" customFormat="1">
      <c r="O74" s="29"/>
      <c r="R74" s="51"/>
    </row>
    <row r="75" spans="15:18" s="25" customFormat="1">
      <c r="O75" s="29"/>
      <c r="R75" s="51"/>
    </row>
    <row r="76" spans="15:18" s="25" customFormat="1">
      <c r="O76" s="29"/>
      <c r="R76" s="51"/>
    </row>
    <row r="77" spans="15:18" s="25" customFormat="1">
      <c r="O77" s="29"/>
      <c r="R77" s="51"/>
    </row>
    <row r="78" spans="15:18" s="25" customFormat="1">
      <c r="O78" s="29"/>
      <c r="R78" s="51"/>
    </row>
    <row r="79" spans="15:18" s="25" customFormat="1">
      <c r="O79" s="29"/>
      <c r="R79" s="51"/>
    </row>
    <row r="80" spans="15:18" s="25" customFormat="1">
      <c r="O80" s="29"/>
      <c r="R80" s="51"/>
    </row>
    <row r="81" spans="15:18" s="25" customFormat="1">
      <c r="O81" s="29"/>
      <c r="R81" s="51"/>
    </row>
    <row r="82" spans="15:18" s="25" customFormat="1">
      <c r="O82" s="29"/>
      <c r="R82" s="51"/>
    </row>
    <row r="83" spans="15:18" s="25" customFormat="1">
      <c r="O83" s="29"/>
      <c r="R83" s="51"/>
    </row>
    <row r="84" spans="15:18" s="25" customFormat="1">
      <c r="O84" s="29"/>
      <c r="R84" s="51"/>
    </row>
    <row r="85" spans="15:18" s="25" customFormat="1">
      <c r="O85" s="29"/>
      <c r="R85" s="51"/>
    </row>
    <row r="86" spans="15:18" s="25" customFormat="1">
      <c r="O86" s="29"/>
      <c r="R86" s="51"/>
    </row>
    <row r="87" spans="15:18" s="25" customFormat="1">
      <c r="O87" s="29"/>
      <c r="R87" s="51"/>
    </row>
    <row r="88" spans="15:18" s="25" customFormat="1">
      <c r="O88" s="29"/>
      <c r="R88" s="51"/>
    </row>
    <row r="89" spans="15:18" s="25" customFormat="1">
      <c r="O89" s="29"/>
      <c r="R89" s="51"/>
    </row>
    <row r="90" spans="15:18" s="25" customFormat="1">
      <c r="O90" s="29"/>
      <c r="R90" s="51"/>
    </row>
  </sheetData>
  <mergeCells count="2">
    <mergeCell ref="A1:O1"/>
    <mergeCell ref="A2:O2"/>
  </mergeCells>
  <phoneticPr fontId="1" type="noConversion"/>
  <dataValidations count="10">
    <dataValidation type="decimal" operator="lessThanOrEqual" allowBlank="1" showInputMessage="1" showErrorMessage="1" sqref="B16:N16" xr:uid="{00000000-0002-0000-0100-000000000000}">
      <formula1>10000000</formula1>
    </dataValidation>
    <dataValidation allowBlank="1" showInputMessage="1" showErrorMessage="1" prompt="Title of this worksheet is in this cell. Enter Company Name in cell below" sqref="A1:O1" xr:uid="{00000000-0002-0000-0100-000001000000}"/>
    <dataValidation allowBlank="1" showInputMessage="1" showErrorMessage="1" prompt="Enter details in Cash Receipts table below" sqref="A3" xr:uid="{00000000-0002-0000-0100-000002000000}"/>
    <dataValidation allowBlank="1" showInputMessage="1" showErrorMessage="1" prompt="Enter or modify Cash Receipts items in this column under this heading" sqref="A4" xr:uid="{00000000-0002-0000-0100-000003000000}"/>
    <dataValidation allowBlank="1" showInputMessage="1" prompt="Total is auto calculated in this column under this heading. Total Cash Receipts and Total Cash Available are auto calculated at the end" sqref="M5:N5" xr:uid="{00000000-0002-0000-0100-000005000000}"/>
    <dataValidation allowBlank="1" showInputMessage="1" showErrorMessage="1" prompt="Enter or modify Cash Paid Out items in this column under this heading" sqref="A17" xr:uid="{00000000-0002-0000-0100-000006000000}"/>
    <dataValidation allowBlank="1" showInputMessage="1" showErrorMessage="1" prompt="Total is auto calculated in this column under this heading. Subtotal is auto calculated at the end" sqref="N17" xr:uid="{00000000-0002-0000-0100-000007000000}"/>
    <dataValidation type="decimal" errorStyle="warning" operator="lessThanOrEqual" allowBlank="1" showInputMessage="1" showErrorMessage="1" error="Please enter a number greater than zero" sqref="M6:M11 N6:O6" xr:uid="{00000000-0002-0000-0100-00000A000000}">
      <formula1>10000000</formula1>
    </dataValidation>
    <dataValidation allowBlank="1" showInputMessage="1" prompt="Enter values for this month in this column under this heading" sqref="C5:L5" xr:uid="{00000000-0002-0000-0100-000004000000}"/>
    <dataValidation type="decimal" allowBlank="1" showInputMessage="1" showErrorMessage="1" sqref="C7:L11" xr:uid="{00000000-0002-0000-0100-000009000000}">
      <formula1>-10000000</formula1>
      <formula2>10000000</formula2>
    </dataValidation>
  </dataValidations>
  <pageMargins left="0.7" right="0.7" top="0.75" bottom="0.75" header="0.3" footer="0.3"/>
  <pageSetup paperSize="9" orientation="portrait" horizontalDpi="0" verticalDpi="0"/>
  <ignoredErrors>
    <ignoredError sqref="E15" calculatedColumn="1"/>
  </ignoredErrors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DAF02-6EAE-234D-9501-297E9162D7FD}">
  <dimension ref="A1:S90"/>
  <sheetViews>
    <sheetView zoomScale="80" zoomScaleNormal="80" workbookViewId="0">
      <selection sqref="A1:O1"/>
    </sheetView>
  </sheetViews>
  <sheetFormatPr baseColWidth="10" defaultColWidth="8" defaultRowHeight="16"/>
  <cols>
    <col min="1" max="1" width="27.33203125" style="25" customWidth="1"/>
    <col min="2" max="2" width="14.83203125" style="25" hidden="1" customWidth="1"/>
    <col min="3" max="3" width="10.6640625" style="25" customWidth="1"/>
    <col min="4" max="4" width="12" style="25" customWidth="1"/>
    <col min="5" max="5" width="11.5" style="25" bestFit="1" customWidth="1"/>
    <col min="6" max="6" width="11" style="25" bestFit="1" customWidth="1"/>
    <col min="7" max="7" width="12" style="25" bestFit="1" customWidth="1"/>
    <col min="8" max="8" width="11.83203125" style="25" bestFit="1" customWidth="1"/>
    <col min="9" max="9" width="11.6640625" style="25" bestFit="1" customWidth="1"/>
    <col min="10" max="10" width="12.1640625" style="25" bestFit="1" customWidth="1"/>
    <col min="11" max="11" width="12" style="25" bestFit="1" customWidth="1"/>
    <col min="12" max="12" width="11.5" style="25" bestFit="1" customWidth="1"/>
    <col min="13" max="13" width="11.83203125" style="25" bestFit="1" customWidth="1"/>
    <col min="14" max="14" width="12.1640625" style="25" bestFit="1" customWidth="1"/>
    <col min="15" max="15" width="10.33203125" style="25" bestFit="1" customWidth="1"/>
    <col min="16" max="16" width="29.6640625" style="25" customWidth="1"/>
    <col min="17" max="17" width="8" style="25"/>
    <col min="18" max="18" width="57.5" style="51" customWidth="1"/>
    <col min="19" max="19" width="10.1640625" style="25" bestFit="1" customWidth="1"/>
    <col min="20" max="20" width="8" style="25"/>
    <col min="21" max="21" width="8.6640625" style="25" bestFit="1" customWidth="1"/>
    <col min="22" max="22" width="10.1640625" style="25" bestFit="1" customWidth="1"/>
    <col min="23" max="23" width="35.83203125" style="25" bestFit="1" customWidth="1"/>
    <col min="24" max="16384" width="8" style="25"/>
  </cols>
  <sheetData>
    <row r="1" spans="1:18" s="4" customFormat="1" ht="29" customHeight="1" thickBot="1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R1" s="5"/>
    </row>
    <row r="2" spans="1:18" s="4" customForma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R2" s="5"/>
    </row>
    <row r="3" spans="1:18" s="4" customForma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R3" s="5"/>
    </row>
    <row r="4" spans="1:18" s="4" customFormat="1" ht="17">
      <c r="A4" s="9" t="s">
        <v>10</v>
      </c>
      <c r="B4" s="10" t="s">
        <v>11</v>
      </c>
      <c r="C4" s="11" t="s">
        <v>24</v>
      </c>
      <c r="D4" s="11" t="s">
        <v>25</v>
      </c>
      <c r="E4" s="11" t="s">
        <v>35</v>
      </c>
      <c r="F4" s="11" t="s">
        <v>26</v>
      </c>
      <c r="G4" s="11" t="s">
        <v>27</v>
      </c>
      <c r="H4" s="11" t="s">
        <v>28</v>
      </c>
      <c r="I4" s="11" t="s">
        <v>29</v>
      </c>
      <c r="J4" s="11" t="s">
        <v>30</v>
      </c>
      <c r="K4" s="11" t="s">
        <v>31</v>
      </c>
      <c r="L4" s="11" t="s">
        <v>32</v>
      </c>
      <c r="M4" s="11" t="s">
        <v>33</v>
      </c>
      <c r="N4" s="12" t="s">
        <v>34</v>
      </c>
      <c r="O4" s="13" t="s">
        <v>23</v>
      </c>
      <c r="P4" s="5"/>
    </row>
    <row r="5" spans="1:18" s="4" customFormat="1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6"/>
      <c r="M5" s="17"/>
      <c r="N5" s="18"/>
      <c r="O5" s="19"/>
      <c r="P5" s="5"/>
    </row>
    <row r="6" spans="1:18" s="25" customFormat="1" ht="34" hidden="1">
      <c r="A6" s="20" t="s">
        <v>22</v>
      </c>
      <c r="B6" s="21"/>
      <c r="C6" s="22">
        <v>10166</v>
      </c>
      <c r="D6" s="22">
        <v>7666</v>
      </c>
      <c r="E6" s="22">
        <v>7666</v>
      </c>
      <c r="F6" s="22">
        <v>10166</v>
      </c>
      <c r="G6" s="22">
        <v>7666</v>
      </c>
      <c r="H6" s="22">
        <v>7666</v>
      </c>
      <c r="I6" s="22">
        <v>10166</v>
      </c>
      <c r="J6" s="22">
        <v>7666</v>
      </c>
      <c r="K6" s="22">
        <v>7666</v>
      </c>
      <c r="L6" s="22">
        <v>10166</v>
      </c>
      <c r="M6" s="23">
        <v>7666</v>
      </c>
      <c r="N6" s="23">
        <v>7666</v>
      </c>
      <c r="O6" s="24">
        <f t="shared" ref="O6:O15" si="0">SUM(C6:N6)</f>
        <v>101992</v>
      </c>
    </row>
    <row r="7" spans="1:18" s="25" customFormat="1" ht="51">
      <c r="A7" s="20" t="s">
        <v>54</v>
      </c>
      <c r="B7" s="21"/>
      <c r="C7" s="22">
        <v>0</v>
      </c>
      <c r="D7" s="22"/>
      <c r="E7" s="22">
        <v>0</v>
      </c>
      <c r="F7" s="22">
        <v>0</v>
      </c>
      <c r="G7" s="22">
        <v>0</v>
      </c>
      <c r="H7" s="22">
        <v>0</v>
      </c>
      <c r="I7" s="22">
        <v>1000</v>
      </c>
      <c r="J7" s="22"/>
      <c r="K7" s="22">
        <v>0</v>
      </c>
      <c r="L7" s="22">
        <v>0</v>
      </c>
      <c r="M7" s="23"/>
      <c r="N7" s="22">
        <v>0</v>
      </c>
      <c r="O7" s="26">
        <f t="shared" si="0"/>
        <v>1000</v>
      </c>
    </row>
    <row r="8" spans="1:18" s="25" customFormat="1" ht="51">
      <c r="A8" s="20" t="s">
        <v>57</v>
      </c>
      <c r="B8" s="21"/>
      <c r="C8" s="22">
        <v>17000</v>
      </c>
      <c r="D8" s="22">
        <v>17000</v>
      </c>
      <c r="E8" s="27">
        <v>17000</v>
      </c>
      <c r="F8" s="27">
        <v>17000</v>
      </c>
      <c r="G8" s="27">
        <v>17000</v>
      </c>
      <c r="H8" s="27">
        <v>17000</v>
      </c>
      <c r="I8" s="27">
        <v>17000</v>
      </c>
      <c r="J8" s="27">
        <v>17000</v>
      </c>
      <c r="K8" s="27">
        <v>17000</v>
      </c>
      <c r="L8" s="27">
        <v>17000</v>
      </c>
      <c r="M8" s="23">
        <v>17000</v>
      </c>
      <c r="N8" s="22">
        <v>17000</v>
      </c>
      <c r="O8" s="26">
        <f t="shared" si="0"/>
        <v>204000</v>
      </c>
    </row>
    <row r="9" spans="1:18" s="25" customFormat="1" ht="34">
      <c r="A9" s="20" t="s">
        <v>59</v>
      </c>
      <c r="B9" s="21"/>
      <c r="C9" s="22">
        <v>400</v>
      </c>
      <c r="D9" s="22">
        <v>400</v>
      </c>
      <c r="E9" s="22">
        <v>400</v>
      </c>
      <c r="F9" s="22">
        <v>400</v>
      </c>
      <c r="G9" s="22">
        <v>400</v>
      </c>
      <c r="H9" s="22">
        <v>400</v>
      </c>
      <c r="I9" s="22">
        <v>400</v>
      </c>
      <c r="J9" s="22">
        <v>400</v>
      </c>
      <c r="K9" s="22">
        <v>400</v>
      </c>
      <c r="L9" s="22">
        <v>400</v>
      </c>
      <c r="M9" s="23">
        <v>400</v>
      </c>
      <c r="N9" s="22">
        <v>400</v>
      </c>
      <c r="O9" s="26">
        <f t="shared" si="0"/>
        <v>4800</v>
      </c>
    </row>
    <row r="10" spans="1:18" s="25" customFormat="1" ht="17">
      <c r="A10" s="20" t="s">
        <v>55</v>
      </c>
      <c r="B10" s="21"/>
      <c r="C10" s="22">
        <v>850</v>
      </c>
      <c r="D10" s="22">
        <v>850</v>
      </c>
      <c r="E10" s="22">
        <v>850</v>
      </c>
      <c r="F10" s="22">
        <v>850</v>
      </c>
      <c r="G10" s="22">
        <v>850</v>
      </c>
      <c r="H10" s="22">
        <v>850</v>
      </c>
      <c r="I10" s="22">
        <v>850</v>
      </c>
      <c r="J10" s="22">
        <v>850</v>
      </c>
      <c r="K10" s="22">
        <v>850</v>
      </c>
      <c r="L10" s="22">
        <v>850</v>
      </c>
      <c r="M10" s="23">
        <v>850</v>
      </c>
      <c r="N10" s="22">
        <v>850</v>
      </c>
      <c r="O10" s="28">
        <f t="shared" si="0"/>
        <v>10200</v>
      </c>
      <c r="P10" s="29"/>
    </row>
    <row r="11" spans="1:18" s="25" customFormat="1" ht="17" hidden="1">
      <c r="A11" s="20" t="s">
        <v>5</v>
      </c>
      <c r="B11" s="21"/>
      <c r="C11" s="22">
        <v>100</v>
      </c>
      <c r="D11" s="22">
        <v>100</v>
      </c>
      <c r="E11" s="22">
        <v>100</v>
      </c>
      <c r="F11" s="22">
        <v>100</v>
      </c>
      <c r="G11" s="22">
        <v>100</v>
      </c>
      <c r="H11" s="22">
        <v>100</v>
      </c>
      <c r="I11" s="22">
        <v>100</v>
      </c>
      <c r="J11" s="22">
        <v>100</v>
      </c>
      <c r="K11" s="22">
        <v>100</v>
      </c>
      <c r="L11" s="22">
        <v>100</v>
      </c>
      <c r="M11" s="23">
        <v>100</v>
      </c>
      <c r="N11" s="22">
        <v>100</v>
      </c>
      <c r="O11" s="26">
        <f t="shared" si="0"/>
        <v>1200</v>
      </c>
      <c r="P11" s="30"/>
      <c r="R11" s="29"/>
    </row>
    <row r="12" spans="1:18" s="25" customFormat="1" ht="32" hidden="1" customHeight="1">
      <c r="A12" s="20" t="s">
        <v>6</v>
      </c>
      <c r="B12" s="21"/>
      <c r="C12" s="22">
        <v>800</v>
      </c>
      <c r="D12" s="22">
        <v>800</v>
      </c>
      <c r="E12" s="22">
        <v>800</v>
      </c>
      <c r="F12" s="22">
        <v>800</v>
      </c>
      <c r="G12" s="22">
        <v>800</v>
      </c>
      <c r="H12" s="22">
        <v>800</v>
      </c>
      <c r="I12" s="22">
        <v>800</v>
      </c>
      <c r="J12" s="22">
        <v>800</v>
      </c>
      <c r="K12" s="22">
        <v>800</v>
      </c>
      <c r="L12" s="22">
        <v>800</v>
      </c>
      <c r="M12" s="31">
        <v>800</v>
      </c>
      <c r="N12" s="22">
        <v>800</v>
      </c>
      <c r="O12" s="26">
        <f t="shared" si="0"/>
        <v>9600</v>
      </c>
      <c r="P12" s="29"/>
    </row>
    <row r="13" spans="1:18" s="25" customFormat="1" ht="34" hidden="1">
      <c r="A13" s="20" t="s">
        <v>7</v>
      </c>
      <c r="B13" s="21"/>
      <c r="C13" s="32">
        <v>667</v>
      </c>
      <c r="D13" s="32">
        <v>667</v>
      </c>
      <c r="E13" s="32">
        <v>667</v>
      </c>
      <c r="F13" s="32">
        <v>667</v>
      </c>
      <c r="G13" s="32">
        <v>667</v>
      </c>
      <c r="H13" s="32">
        <v>667</v>
      </c>
      <c r="I13" s="32">
        <v>667</v>
      </c>
      <c r="J13" s="32">
        <v>667</v>
      </c>
      <c r="K13" s="32">
        <v>667</v>
      </c>
      <c r="L13" s="32">
        <v>667</v>
      </c>
      <c r="M13" s="31">
        <v>667</v>
      </c>
      <c r="N13" s="22">
        <v>667</v>
      </c>
      <c r="O13" s="26">
        <f t="shared" si="0"/>
        <v>8004</v>
      </c>
      <c r="P13" s="29"/>
    </row>
    <row r="14" spans="1:18" s="25" customFormat="1" hidden="1">
      <c r="A14" s="14" t="s">
        <v>21</v>
      </c>
      <c r="B14" s="14"/>
      <c r="C14" s="22">
        <v>100</v>
      </c>
      <c r="D14" s="22">
        <v>100</v>
      </c>
      <c r="E14" s="27">
        <v>100</v>
      </c>
      <c r="F14" s="27">
        <v>100</v>
      </c>
      <c r="G14" s="27">
        <v>100</v>
      </c>
      <c r="H14" s="27">
        <v>100</v>
      </c>
      <c r="I14" s="27">
        <v>100</v>
      </c>
      <c r="J14" s="27">
        <v>100</v>
      </c>
      <c r="K14" s="27">
        <v>100</v>
      </c>
      <c r="L14" s="27">
        <v>100</v>
      </c>
      <c r="M14" s="33">
        <v>100</v>
      </c>
      <c r="N14" s="22">
        <v>100</v>
      </c>
      <c r="O14" s="26">
        <f t="shared" si="0"/>
        <v>1200</v>
      </c>
      <c r="P14" s="29"/>
    </row>
    <row r="15" spans="1:18" s="25" customFormat="1">
      <c r="A15" s="34" t="s">
        <v>8</v>
      </c>
      <c r="B15" s="35"/>
      <c r="C15" s="36">
        <f>SUBTOTAL(109,C6:C14)</f>
        <v>18250</v>
      </c>
      <c r="D15" s="37">
        <f>SUBTOTAL(109,D6:D14)</f>
        <v>18250</v>
      </c>
      <c r="E15" s="37">
        <f t="shared" ref="E15" si="1">SUBTOTAL(109,E6:E13)</f>
        <v>18250</v>
      </c>
      <c r="F15" s="37">
        <f t="shared" ref="F15:N15" si="2">SUBTOTAL(109,F6:F14)</f>
        <v>18250</v>
      </c>
      <c r="G15" s="37">
        <f t="shared" si="2"/>
        <v>18250</v>
      </c>
      <c r="H15" s="37">
        <f t="shared" si="2"/>
        <v>18250</v>
      </c>
      <c r="I15" s="37">
        <f t="shared" si="2"/>
        <v>19250</v>
      </c>
      <c r="J15" s="37">
        <f t="shared" si="2"/>
        <v>18250</v>
      </c>
      <c r="K15" s="37">
        <f t="shared" si="2"/>
        <v>18250</v>
      </c>
      <c r="L15" s="37">
        <f t="shared" si="2"/>
        <v>18250</v>
      </c>
      <c r="M15" s="37">
        <f t="shared" si="2"/>
        <v>18250</v>
      </c>
      <c r="N15" s="37">
        <f t="shared" si="2"/>
        <v>18250</v>
      </c>
      <c r="O15" s="38">
        <f t="shared" si="0"/>
        <v>220000</v>
      </c>
      <c r="P15" s="29"/>
    </row>
    <row r="16" spans="1:18" s="25" customFormat="1">
      <c r="A16" s="39"/>
      <c r="B16" s="14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Q16" s="40"/>
      <c r="R16" s="30"/>
    </row>
    <row r="17" spans="1:19" s="25" customFormat="1" ht="17">
      <c r="A17" s="9" t="s">
        <v>12</v>
      </c>
      <c r="B17" s="14" t="s">
        <v>11</v>
      </c>
      <c r="C17" s="11" t="s">
        <v>24</v>
      </c>
      <c r="D17" s="11" t="s">
        <v>25</v>
      </c>
      <c r="E17" s="11" t="s">
        <v>35</v>
      </c>
      <c r="F17" s="11" t="s">
        <v>26</v>
      </c>
      <c r="G17" s="11" t="s">
        <v>27</v>
      </c>
      <c r="H17" s="11" t="s">
        <v>28</v>
      </c>
      <c r="I17" s="11" t="s">
        <v>29</v>
      </c>
      <c r="J17" s="11" t="s">
        <v>30</v>
      </c>
      <c r="K17" s="11" t="s">
        <v>31</v>
      </c>
      <c r="L17" s="11" t="s">
        <v>32</v>
      </c>
      <c r="M17" s="41" t="s">
        <v>33</v>
      </c>
      <c r="N17" s="42" t="s">
        <v>34</v>
      </c>
      <c r="O17" s="43" t="s">
        <v>23</v>
      </c>
      <c r="P17" s="40"/>
      <c r="Q17" s="30"/>
    </row>
    <row r="18" spans="1:19" s="25" customFormat="1">
      <c r="A18" s="44"/>
      <c r="B18" s="14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6"/>
      <c r="N18" s="47"/>
      <c r="O18" s="48"/>
      <c r="Q18" s="40"/>
      <c r="R18" s="30"/>
    </row>
    <row r="19" spans="1:19" s="25" customFormat="1" ht="79">
      <c r="A19" s="49" t="s">
        <v>2</v>
      </c>
      <c r="B19" s="21" t="s">
        <v>36</v>
      </c>
      <c r="C19" s="45">
        <v>5000</v>
      </c>
      <c r="D19" s="45">
        <v>5000</v>
      </c>
      <c r="E19" s="45">
        <v>5000</v>
      </c>
      <c r="F19" s="45">
        <v>5000</v>
      </c>
      <c r="G19" s="45">
        <v>5000</v>
      </c>
      <c r="H19" s="45">
        <v>5000</v>
      </c>
      <c r="I19" s="45">
        <v>5000</v>
      </c>
      <c r="J19" s="45">
        <v>5000</v>
      </c>
      <c r="K19" s="45">
        <v>5000</v>
      </c>
      <c r="L19" s="45">
        <v>5000</v>
      </c>
      <c r="M19" s="46">
        <v>5000</v>
      </c>
      <c r="N19" s="50">
        <v>5000</v>
      </c>
      <c r="O19" s="24">
        <f t="shared" ref="O19:O41" si="3">SUM(C19:N19)</f>
        <v>60000</v>
      </c>
      <c r="P19" s="40"/>
      <c r="Q19" s="30"/>
    </row>
    <row r="20" spans="1:19" s="25" customFormat="1" ht="17">
      <c r="A20" s="49" t="s">
        <v>40</v>
      </c>
      <c r="B20" s="21" t="s">
        <v>13</v>
      </c>
      <c r="C20" s="45">
        <v>265</v>
      </c>
      <c r="D20" s="45"/>
      <c r="E20" s="45"/>
      <c r="F20" s="45"/>
      <c r="G20" s="45"/>
      <c r="H20" s="45"/>
      <c r="I20" s="45"/>
      <c r="J20" s="45"/>
      <c r="K20" s="45"/>
      <c r="L20" s="45"/>
      <c r="M20" s="46"/>
      <c r="N20" s="50"/>
      <c r="O20" s="48">
        <f t="shared" si="3"/>
        <v>265</v>
      </c>
      <c r="P20" s="51"/>
      <c r="Q20" s="29"/>
    </row>
    <row r="21" spans="1:19" s="25" customFormat="1" ht="17">
      <c r="A21" s="49" t="s">
        <v>41</v>
      </c>
      <c r="B21" s="21"/>
      <c r="C21" s="45">
        <v>240</v>
      </c>
      <c r="D21" s="45">
        <v>240</v>
      </c>
      <c r="E21" s="45">
        <v>240</v>
      </c>
      <c r="F21" s="45">
        <v>240</v>
      </c>
      <c r="G21" s="45">
        <v>240</v>
      </c>
      <c r="H21" s="45">
        <v>240</v>
      </c>
      <c r="I21" s="45">
        <v>240</v>
      </c>
      <c r="J21" s="45">
        <v>240</v>
      </c>
      <c r="K21" s="45">
        <v>240</v>
      </c>
      <c r="L21" s="45">
        <v>240</v>
      </c>
      <c r="M21" s="46">
        <v>240</v>
      </c>
      <c r="N21" s="50">
        <v>240</v>
      </c>
      <c r="O21" s="48">
        <f t="shared" si="3"/>
        <v>2880</v>
      </c>
      <c r="P21" s="51"/>
      <c r="S21" s="29"/>
    </row>
    <row r="22" spans="1:19" s="25" customFormat="1" ht="40">
      <c r="A22" s="52" t="s">
        <v>42</v>
      </c>
      <c r="B22" s="21" t="s">
        <v>14</v>
      </c>
      <c r="C22" s="45">
        <v>738</v>
      </c>
      <c r="D22" s="45"/>
      <c r="E22" s="45"/>
      <c r="F22" s="45">
        <v>738</v>
      </c>
      <c r="G22" s="45"/>
      <c r="H22" s="45"/>
      <c r="I22" s="45"/>
      <c r="J22" s="45"/>
      <c r="K22" s="45"/>
      <c r="L22" s="45"/>
      <c r="M22" s="46"/>
      <c r="N22" s="50">
        <v>0</v>
      </c>
      <c r="O22" s="48">
        <f t="shared" si="3"/>
        <v>1476</v>
      </c>
      <c r="P22" s="51"/>
      <c r="S22" s="29"/>
    </row>
    <row r="23" spans="1:19" s="25" customFormat="1" ht="17" hidden="1">
      <c r="A23" s="49" t="s">
        <v>43</v>
      </c>
      <c r="B23" s="21"/>
      <c r="C23" s="45">
        <v>550</v>
      </c>
      <c r="D23" s="45"/>
      <c r="E23" s="45"/>
      <c r="F23" s="45"/>
      <c r="G23" s="45"/>
      <c r="H23" s="45">
        <v>550</v>
      </c>
      <c r="I23" s="45"/>
      <c r="J23" s="45"/>
      <c r="K23" s="45"/>
      <c r="L23" s="45"/>
      <c r="M23" s="46"/>
      <c r="N23" s="50"/>
      <c r="O23" s="48">
        <f t="shared" si="3"/>
        <v>1100</v>
      </c>
      <c r="P23" s="51"/>
      <c r="S23" s="29"/>
    </row>
    <row r="24" spans="1:19" s="25" customFormat="1" ht="17">
      <c r="A24" s="49" t="s">
        <v>44</v>
      </c>
      <c r="B24" s="21"/>
      <c r="C24" s="45">
        <v>169</v>
      </c>
      <c r="D24" s="45">
        <v>169</v>
      </c>
      <c r="E24" s="45">
        <v>169</v>
      </c>
      <c r="F24" s="45">
        <v>169</v>
      </c>
      <c r="G24" s="45">
        <v>169</v>
      </c>
      <c r="H24" s="45">
        <v>169</v>
      </c>
      <c r="I24" s="45">
        <v>169</v>
      </c>
      <c r="J24" s="45">
        <v>169</v>
      </c>
      <c r="K24" s="45">
        <v>169</v>
      </c>
      <c r="L24" s="45">
        <v>169</v>
      </c>
      <c r="M24" s="46">
        <v>169</v>
      </c>
      <c r="N24" s="50">
        <v>169</v>
      </c>
      <c r="O24" s="48">
        <f t="shared" si="3"/>
        <v>2028</v>
      </c>
      <c r="P24" s="51"/>
    </row>
    <row r="25" spans="1:19" s="25" customFormat="1" ht="17">
      <c r="A25" s="49" t="s">
        <v>0</v>
      </c>
      <c r="B25" s="21"/>
      <c r="C25" s="45"/>
      <c r="D25" s="45">
        <v>1000</v>
      </c>
      <c r="E25" s="45"/>
      <c r="F25" s="45"/>
      <c r="G25" s="45"/>
      <c r="H25" s="45"/>
      <c r="I25" s="45"/>
      <c r="J25" s="45"/>
      <c r="K25" s="45"/>
      <c r="L25" s="45"/>
      <c r="M25" s="46"/>
      <c r="N25" s="50">
        <f t="shared" ref="N25" si="4">SUM(C25:L25)</f>
        <v>1000</v>
      </c>
      <c r="O25" s="48">
        <f t="shared" si="3"/>
        <v>2000</v>
      </c>
      <c r="P25" s="51"/>
    </row>
    <row r="26" spans="1:19" s="25" customFormat="1" ht="17">
      <c r="A26" s="49" t="s">
        <v>46</v>
      </c>
      <c r="B26" s="21"/>
      <c r="C26" s="45"/>
      <c r="D26" s="45"/>
      <c r="E26" s="45"/>
      <c r="F26" s="45"/>
      <c r="G26" s="45">
        <v>500</v>
      </c>
      <c r="H26" s="45"/>
      <c r="I26" s="45"/>
      <c r="J26" s="45"/>
      <c r="K26" s="45"/>
      <c r="L26" s="45"/>
      <c r="M26" s="46"/>
      <c r="N26" s="50"/>
      <c r="O26" s="48">
        <f t="shared" si="3"/>
        <v>500</v>
      </c>
      <c r="P26" s="51"/>
    </row>
    <row r="27" spans="1:19" s="25" customFormat="1" ht="17">
      <c r="A27" s="49" t="s">
        <v>45</v>
      </c>
      <c r="B27" s="21"/>
      <c r="C27" s="45"/>
      <c r="D27" s="45"/>
      <c r="E27" s="45"/>
      <c r="F27" s="45"/>
      <c r="G27" s="45"/>
      <c r="H27" s="45"/>
      <c r="I27" s="45"/>
      <c r="J27" s="45"/>
      <c r="K27" s="45"/>
      <c r="L27" s="45">
        <v>2000</v>
      </c>
      <c r="M27" s="46"/>
      <c r="N27" s="50"/>
      <c r="O27" s="48">
        <f t="shared" si="3"/>
        <v>2000</v>
      </c>
      <c r="P27" s="51"/>
    </row>
    <row r="28" spans="1:19" s="25" customFormat="1" ht="40">
      <c r="A28" s="49" t="s">
        <v>47</v>
      </c>
      <c r="B28" s="21" t="s">
        <v>15</v>
      </c>
      <c r="C28" s="45">
        <v>600</v>
      </c>
      <c r="D28" s="45">
        <v>600</v>
      </c>
      <c r="E28" s="45">
        <v>600</v>
      </c>
      <c r="F28" s="45">
        <v>600</v>
      </c>
      <c r="G28" s="45">
        <v>600</v>
      </c>
      <c r="H28" s="45">
        <v>600</v>
      </c>
      <c r="I28" s="45">
        <v>600</v>
      </c>
      <c r="J28" s="45">
        <v>600</v>
      </c>
      <c r="K28" s="45">
        <v>600</v>
      </c>
      <c r="L28" s="45">
        <v>600</v>
      </c>
      <c r="M28" s="46">
        <v>600</v>
      </c>
      <c r="N28" s="50">
        <v>600</v>
      </c>
      <c r="O28" s="48">
        <f t="shared" si="3"/>
        <v>7200</v>
      </c>
      <c r="P28" s="51"/>
    </row>
    <row r="29" spans="1:19" s="25" customFormat="1" ht="17">
      <c r="A29" s="49" t="s">
        <v>1</v>
      </c>
      <c r="B29" s="21"/>
      <c r="C29" s="45">
        <v>80</v>
      </c>
      <c r="D29" s="45">
        <v>80</v>
      </c>
      <c r="E29" s="45">
        <v>80</v>
      </c>
      <c r="F29" s="45">
        <v>80</v>
      </c>
      <c r="G29" s="45">
        <v>80</v>
      </c>
      <c r="H29" s="45">
        <v>80</v>
      </c>
      <c r="I29" s="45">
        <v>80</v>
      </c>
      <c r="J29" s="45">
        <v>80</v>
      </c>
      <c r="K29" s="45">
        <v>80</v>
      </c>
      <c r="L29" s="45">
        <v>80</v>
      </c>
      <c r="M29" s="46">
        <v>80</v>
      </c>
      <c r="N29" s="50">
        <v>80</v>
      </c>
      <c r="O29" s="48">
        <f t="shared" si="3"/>
        <v>960</v>
      </c>
      <c r="P29" s="51"/>
    </row>
    <row r="30" spans="1:19" s="25" customFormat="1" ht="17">
      <c r="A30" s="49" t="s">
        <v>56</v>
      </c>
      <c r="B30" s="21"/>
      <c r="C30" s="45">
        <v>9000</v>
      </c>
      <c r="D30" s="45">
        <v>9000</v>
      </c>
      <c r="E30" s="45">
        <v>9000</v>
      </c>
      <c r="F30" s="45">
        <v>9000</v>
      </c>
      <c r="G30" s="45">
        <v>9000</v>
      </c>
      <c r="H30" s="45">
        <v>9000</v>
      </c>
      <c r="I30" s="45">
        <v>9000</v>
      </c>
      <c r="J30" s="45">
        <v>9000</v>
      </c>
      <c r="K30" s="45">
        <v>9000</v>
      </c>
      <c r="L30" s="45">
        <v>9000</v>
      </c>
      <c r="M30" s="46">
        <v>9000</v>
      </c>
      <c r="N30" s="50">
        <v>9000</v>
      </c>
      <c r="O30" s="48">
        <f t="shared" si="3"/>
        <v>108000</v>
      </c>
      <c r="P30" s="51"/>
    </row>
    <row r="31" spans="1:19" s="25" customFormat="1" ht="17">
      <c r="A31" s="49" t="s">
        <v>48</v>
      </c>
      <c r="B31" s="21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6"/>
      <c r="N31" s="50">
        <v>1559</v>
      </c>
      <c r="O31" s="48">
        <f t="shared" si="3"/>
        <v>1559</v>
      </c>
      <c r="P31" s="51"/>
    </row>
    <row r="32" spans="1:19" s="25" customFormat="1" ht="17">
      <c r="A32" s="49" t="s">
        <v>49</v>
      </c>
      <c r="B32" s="21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6"/>
      <c r="N32" s="50">
        <v>731</v>
      </c>
      <c r="O32" s="48">
        <f t="shared" si="3"/>
        <v>731</v>
      </c>
      <c r="P32" s="51"/>
    </row>
    <row r="33" spans="1:18" s="25" customFormat="1" ht="17">
      <c r="A33" s="49" t="s">
        <v>50</v>
      </c>
      <c r="B33" s="21"/>
      <c r="C33" s="45">
        <v>500</v>
      </c>
      <c r="D33" s="45"/>
      <c r="E33" s="45"/>
      <c r="F33" s="45">
        <v>500</v>
      </c>
      <c r="G33" s="45"/>
      <c r="H33" s="45"/>
      <c r="I33" s="45">
        <v>500</v>
      </c>
      <c r="J33" s="45"/>
      <c r="K33" s="45"/>
      <c r="L33" s="45">
        <v>500</v>
      </c>
      <c r="M33" s="46"/>
      <c r="N33" s="50"/>
      <c r="O33" s="48">
        <f t="shared" si="3"/>
        <v>2000</v>
      </c>
      <c r="P33" s="51"/>
    </row>
    <row r="34" spans="1:18" s="25" customFormat="1" ht="17">
      <c r="A34" s="49" t="s">
        <v>58</v>
      </c>
      <c r="B34" s="21"/>
      <c r="C34" s="45">
        <v>100</v>
      </c>
      <c r="D34" s="45">
        <v>100</v>
      </c>
      <c r="E34" s="45">
        <v>100</v>
      </c>
      <c r="F34" s="45">
        <v>100</v>
      </c>
      <c r="G34" s="45">
        <v>100</v>
      </c>
      <c r="H34" s="45">
        <v>100</v>
      </c>
      <c r="I34" s="45">
        <v>100</v>
      </c>
      <c r="J34" s="45">
        <v>100</v>
      </c>
      <c r="K34" s="45">
        <v>100</v>
      </c>
      <c r="L34" s="45">
        <v>100</v>
      </c>
      <c r="M34" s="46">
        <v>100</v>
      </c>
      <c r="N34" s="50">
        <v>100</v>
      </c>
      <c r="O34" s="48">
        <f t="shared" si="3"/>
        <v>1200</v>
      </c>
      <c r="P34" s="51"/>
    </row>
    <row r="35" spans="1:18" s="25" customFormat="1" ht="40">
      <c r="A35" s="49" t="s">
        <v>37</v>
      </c>
      <c r="B35" s="21" t="s">
        <v>38</v>
      </c>
      <c r="C35" s="45"/>
      <c r="D35" s="45">
        <v>500</v>
      </c>
      <c r="E35" s="45"/>
      <c r="F35" s="45"/>
      <c r="G35" s="45">
        <v>500</v>
      </c>
      <c r="H35" s="45"/>
      <c r="I35" s="45"/>
      <c r="J35" s="45">
        <v>500</v>
      </c>
      <c r="K35" s="45"/>
      <c r="L35" s="45"/>
      <c r="M35" s="46"/>
      <c r="N35" s="50">
        <v>500</v>
      </c>
      <c r="O35" s="48">
        <f t="shared" si="3"/>
        <v>2000</v>
      </c>
      <c r="P35" s="51"/>
    </row>
    <row r="36" spans="1:18" s="25" customFormat="1" ht="53">
      <c r="A36" s="53" t="s">
        <v>52</v>
      </c>
      <c r="B36" s="21" t="s">
        <v>16</v>
      </c>
      <c r="C36" s="45">
        <v>500</v>
      </c>
      <c r="D36" s="45">
        <v>500</v>
      </c>
      <c r="E36" s="45">
        <v>500</v>
      </c>
      <c r="F36" s="45">
        <v>500</v>
      </c>
      <c r="G36" s="45">
        <v>500</v>
      </c>
      <c r="H36" s="45">
        <v>500</v>
      </c>
      <c r="I36" s="45">
        <v>500</v>
      </c>
      <c r="J36" s="45">
        <v>500</v>
      </c>
      <c r="K36" s="45">
        <v>500</v>
      </c>
      <c r="L36" s="45">
        <v>500</v>
      </c>
      <c r="M36" s="46">
        <v>500</v>
      </c>
      <c r="N36" s="50">
        <v>500</v>
      </c>
      <c r="O36" s="48">
        <f t="shared" si="3"/>
        <v>6000</v>
      </c>
      <c r="P36" s="51"/>
    </row>
    <row r="37" spans="1:18" s="25" customFormat="1" ht="40">
      <c r="A37" s="20" t="s">
        <v>51</v>
      </c>
      <c r="B37" s="21" t="s">
        <v>17</v>
      </c>
      <c r="C37" s="54"/>
      <c r="D37" s="54"/>
      <c r="E37" s="54">
        <v>100</v>
      </c>
      <c r="F37" s="54"/>
      <c r="G37" s="54"/>
      <c r="H37" s="54">
        <v>100</v>
      </c>
      <c r="I37" s="54"/>
      <c r="J37" s="54"/>
      <c r="K37" s="54">
        <v>100</v>
      </c>
      <c r="L37" s="54">
        <v>100</v>
      </c>
      <c r="M37" s="54">
        <v>100</v>
      </c>
      <c r="N37" s="55"/>
      <c r="O37" s="48">
        <f t="shared" si="3"/>
        <v>500</v>
      </c>
      <c r="P37" s="51"/>
    </row>
    <row r="38" spans="1:18" s="25" customFormat="1">
      <c r="A38" s="14" t="s">
        <v>53</v>
      </c>
      <c r="B38" s="21"/>
      <c r="C38" s="56">
        <v>200</v>
      </c>
      <c r="D38" s="56">
        <v>200</v>
      </c>
      <c r="E38" s="56">
        <v>200</v>
      </c>
      <c r="F38" s="56">
        <v>200</v>
      </c>
      <c r="G38" s="56">
        <v>200</v>
      </c>
      <c r="H38" s="56">
        <v>200</v>
      </c>
      <c r="I38" s="56">
        <v>200</v>
      </c>
      <c r="J38" s="56">
        <v>200</v>
      </c>
      <c r="K38" s="56">
        <v>200</v>
      </c>
      <c r="L38" s="56">
        <v>200</v>
      </c>
      <c r="M38" s="57">
        <v>200</v>
      </c>
      <c r="N38" s="55">
        <v>200</v>
      </c>
      <c r="O38" s="48">
        <f t="shared" si="3"/>
        <v>2400</v>
      </c>
      <c r="P38" s="51"/>
    </row>
    <row r="39" spans="1:18" s="25" customFormat="1" ht="17">
      <c r="A39" s="58" t="s">
        <v>9</v>
      </c>
      <c r="B39" s="59"/>
      <c r="C39" s="60">
        <f t="shared" ref="C39:M39" si="5">SUBTOTAL(109,C18:C38)</f>
        <v>17392</v>
      </c>
      <c r="D39" s="60">
        <f t="shared" si="5"/>
        <v>17389</v>
      </c>
      <c r="E39" s="60">
        <f t="shared" si="5"/>
        <v>15989</v>
      </c>
      <c r="F39" s="60">
        <f t="shared" si="5"/>
        <v>17127</v>
      </c>
      <c r="G39" s="60">
        <f t="shared" si="5"/>
        <v>16889</v>
      </c>
      <c r="H39" s="60">
        <f t="shared" si="5"/>
        <v>15989</v>
      </c>
      <c r="I39" s="60">
        <f t="shared" si="5"/>
        <v>16389</v>
      </c>
      <c r="J39" s="60">
        <f t="shared" si="5"/>
        <v>16389</v>
      </c>
      <c r="K39" s="60">
        <f t="shared" si="5"/>
        <v>15989</v>
      </c>
      <c r="L39" s="60">
        <f t="shared" si="5"/>
        <v>18489</v>
      </c>
      <c r="M39" s="60">
        <f t="shared" si="5"/>
        <v>15989</v>
      </c>
      <c r="N39" s="61">
        <f>SUBTOTAL(109,N18:N38)</f>
        <v>19679</v>
      </c>
      <c r="O39" s="48">
        <f t="shared" si="3"/>
        <v>203699</v>
      </c>
      <c r="P39" s="51"/>
    </row>
    <row r="40" spans="1:18" s="25" customFormat="1">
      <c r="A40" s="14"/>
      <c r="B40" s="14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6"/>
      <c r="N40" s="47"/>
      <c r="O40" s="48"/>
      <c r="P40" s="51"/>
    </row>
    <row r="41" spans="1:18" s="25" customFormat="1">
      <c r="A41" s="62" t="s">
        <v>19</v>
      </c>
      <c r="B41" s="14"/>
      <c r="C41" s="63">
        <f t="shared" ref="C41:M41" si="6">C15-C39</f>
        <v>858</v>
      </c>
      <c r="D41" s="63">
        <f t="shared" si="6"/>
        <v>861</v>
      </c>
      <c r="E41" s="63">
        <f t="shared" si="6"/>
        <v>2261</v>
      </c>
      <c r="F41" s="63">
        <f t="shared" si="6"/>
        <v>1123</v>
      </c>
      <c r="G41" s="63">
        <f t="shared" si="6"/>
        <v>1361</v>
      </c>
      <c r="H41" s="63">
        <f t="shared" si="6"/>
        <v>2261</v>
      </c>
      <c r="I41" s="63">
        <f t="shared" si="6"/>
        <v>2861</v>
      </c>
      <c r="J41" s="63">
        <f t="shared" si="6"/>
        <v>1861</v>
      </c>
      <c r="K41" s="63">
        <f t="shared" si="6"/>
        <v>2261</v>
      </c>
      <c r="L41" s="63">
        <f t="shared" si="6"/>
        <v>-239</v>
      </c>
      <c r="M41" s="63">
        <f t="shared" si="6"/>
        <v>2261</v>
      </c>
      <c r="N41" s="63">
        <f>M15-N39</f>
        <v>-1429</v>
      </c>
      <c r="O41" s="64">
        <f t="shared" si="3"/>
        <v>16301</v>
      </c>
      <c r="P41" s="51"/>
    </row>
    <row r="42" spans="1:18" s="25" customFormat="1">
      <c r="B42" s="14"/>
      <c r="O42" s="29"/>
      <c r="Q42" s="65"/>
      <c r="R42" s="51"/>
    </row>
    <row r="43" spans="1:18" s="25" customFormat="1" ht="17" hidden="1">
      <c r="A43" s="25" t="s">
        <v>20</v>
      </c>
      <c r="B43" s="14"/>
      <c r="C43" s="66" t="e">
        <f>#REF!-#REF!</f>
        <v>#REF!</v>
      </c>
      <c r="D43" s="66" t="e">
        <f>(#REF!-#REF!)+#REF!</f>
        <v>#REF!</v>
      </c>
      <c r="E43" s="66" t="e">
        <f>(C15-C39)+#REF!</f>
        <v>#REF!</v>
      </c>
      <c r="F43" s="66">
        <f t="shared" ref="F43:N43" si="7">(D15-D39)+C41</f>
        <v>1719</v>
      </c>
      <c r="G43" s="66">
        <f t="shared" si="7"/>
        <v>3122</v>
      </c>
      <c r="H43" s="66">
        <f t="shared" si="7"/>
        <v>3384</v>
      </c>
      <c r="I43" s="66">
        <f t="shared" si="7"/>
        <v>2484</v>
      </c>
      <c r="J43" s="66">
        <f t="shared" si="7"/>
        <v>3622</v>
      </c>
      <c r="K43" s="66">
        <f t="shared" si="7"/>
        <v>5122</v>
      </c>
      <c r="L43" s="66">
        <f t="shared" si="7"/>
        <v>4722</v>
      </c>
      <c r="M43" s="66">
        <f t="shared" si="7"/>
        <v>4122</v>
      </c>
      <c r="N43" s="66">
        <f t="shared" si="7"/>
        <v>2022</v>
      </c>
      <c r="O43" s="29"/>
      <c r="R43" s="51"/>
    </row>
    <row r="44" spans="1:18" s="25" customFormat="1">
      <c r="B44" s="14"/>
      <c r="O44" s="29"/>
      <c r="R44" s="51"/>
    </row>
    <row r="45" spans="1:18" s="25" customFormat="1">
      <c r="B45" s="14"/>
      <c r="O45" s="29"/>
      <c r="R45" s="51"/>
    </row>
    <row r="46" spans="1:18" s="25" customFormat="1">
      <c r="B46" s="14"/>
      <c r="O46" s="29"/>
      <c r="R46" s="51"/>
    </row>
    <row r="47" spans="1:18" s="25" customFormat="1">
      <c r="O47" s="29"/>
      <c r="R47" s="51"/>
    </row>
    <row r="48" spans="1:18" s="25" customFormat="1">
      <c r="O48" s="29"/>
      <c r="R48" s="51"/>
    </row>
    <row r="49" spans="15:18" s="25" customFormat="1">
      <c r="O49" s="29"/>
      <c r="R49" s="51"/>
    </row>
    <row r="50" spans="15:18" s="25" customFormat="1">
      <c r="O50" s="29"/>
      <c r="R50" s="51"/>
    </row>
    <row r="51" spans="15:18" s="25" customFormat="1">
      <c r="O51" s="29"/>
      <c r="R51" s="51"/>
    </row>
    <row r="52" spans="15:18" s="25" customFormat="1">
      <c r="O52" s="29"/>
      <c r="R52" s="51"/>
    </row>
    <row r="53" spans="15:18" s="25" customFormat="1">
      <c r="O53" s="29"/>
      <c r="R53" s="51"/>
    </row>
    <row r="54" spans="15:18" s="25" customFormat="1">
      <c r="O54" s="29"/>
      <c r="R54" s="51"/>
    </row>
    <row r="55" spans="15:18" s="25" customFormat="1">
      <c r="O55" s="29"/>
      <c r="R55" s="51"/>
    </row>
    <row r="56" spans="15:18" s="25" customFormat="1">
      <c r="O56" s="29"/>
      <c r="R56" s="51"/>
    </row>
    <row r="57" spans="15:18" s="25" customFormat="1">
      <c r="O57" s="29"/>
      <c r="R57" s="51"/>
    </row>
    <row r="58" spans="15:18" s="25" customFormat="1">
      <c r="O58" s="29"/>
      <c r="R58" s="51"/>
    </row>
    <row r="59" spans="15:18" s="25" customFormat="1">
      <c r="O59" s="29"/>
      <c r="R59" s="51"/>
    </row>
    <row r="60" spans="15:18" s="25" customFormat="1">
      <c r="O60" s="29"/>
      <c r="R60" s="51"/>
    </row>
    <row r="61" spans="15:18" s="25" customFormat="1">
      <c r="O61" s="29"/>
      <c r="R61" s="51"/>
    </row>
    <row r="62" spans="15:18" s="25" customFormat="1">
      <c r="O62" s="29"/>
      <c r="R62" s="51"/>
    </row>
    <row r="63" spans="15:18" s="25" customFormat="1">
      <c r="O63" s="29"/>
      <c r="R63" s="51"/>
    </row>
    <row r="64" spans="15:18" s="25" customFormat="1">
      <c r="O64" s="29"/>
      <c r="R64" s="51"/>
    </row>
    <row r="65" spans="15:18" s="25" customFormat="1">
      <c r="O65" s="29"/>
      <c r="R65" s="51"/>
    </row>
    <row r="66" spans="15:18" s="25" customFormat="1">
      <c r="O66" s="29"/>
      <c r="R66" s="51"/>
    </row>
    <row r="67" spans="15:18" s="25" customFormat="1">
      <c r="O67" s="29"/>
      <c r="R67" s="51"/>
    </row>
    <row r="68" spans="15:18" s="25" customFormat="1">
      <c r="O68" s="29"/>
      <c r="R68" s="51"/>
    </row>
    <row r="69" spans="15:18" s="25" customFormat="1">
      <c r="O69" s="29"/>
      <c r="R69" s="51"/>
    </row>
    <row r="70" spans="15:18" s="25" customFormat="1">
      <c r="O70" s="29"/>
      <c r="R70" s="51"/>
    </row>
    <row r="71" spans="15:18" s="25" customFormat="1">
      <c r="O71" s="29"/>
      <c r="R71" s="51"/>
    </row>
    <row r="72" spans="15:18" s="25" customFormat="1">
      <c r="O72" s="29"/>
      <c r="R72" s="51"/>
    </row>
    <row r="73" spans="15:18" s="25" customFormat="1">
      <c r="O73" s="29"/>
      <c r="R73" s="51"/>
    </row>
    <row r="74" spans="15:18" s="25" customFormat="1">
      <c r="O74" s="29"/>
      <c r="R74" s="51"/>
    </row>
    <row r="75" spans="15:18" s="25" customFormat="1">
      <c r="O75" s="29"/>
      <c r="R75" s="51"/>
    </row>
    <row r="76" spans="15:18" s="25" customFormat="1">
      <c r="O76" s="29"/>
      <c r="R76" s="51"/>
    </row>
    <row r="77" spans="15:18" s="25" customFormat="1">
      <c r="O77" s="29"/>
      <c r="R77" s="51"/>
    </row>
    <row r="78" spans="15:18" s="25" customFormat="1">
      <c r="O78" s="29"/>
      <c r="R78" s="51"/>
    </row>
    <row r="79" spans="15:18" s="25" customFormat="1">
      <c r="O79" s="29"/>
      <c r="R79" s="51"/>
    </row>
    <row r="80" spans="15:18" s="25" customFormat="1">
      <c r="O80" s="29"/>
      <c r="R80" s="51"/>
    </row>
    <row r="81" spans="15:18" s="25" customFormat="1">
      <c r="O81" s="29"/>
      <c r="R81" s="51"/>
    </row>
    <row r="82" spans="15:18" s="25" customFormat="1">
      <c r="O82" s="29"/>
      <c r="R82" s="51"/>
    </row>
    <row r="83" spans="15:18" s="25" customFormat="1">
      <c r="O83" s="29"/>
      <c r="R83" s="51"/>
    </row>
    <row r="84" spans="15:18" s="25" customFormat="1">
      <c r="O84" s="29"/>
      <c r="R84" s="51"/>
    </row>
    <row r="85" spans="15:18" s="25" customFormat="1">
      <c r="O85" s="29"/>
      <c r="R85" s="51"/>
    </row>
    <row r="86" spans="15:18" s="25" customFormat="1">
      <c r="O86" s="29"/>
      <c r="R86" s="51"/>
    </row>
    <row r="87" spans="15:18" s="25" customFormat="1">
      <c r="O87" s="29"/>
      <c r="R87" s="51"/>
    </row>
    <row r="88" spans="15:18" s="25" customFormat="1">
      <c r="O88" s="29"/>
      <c r="R88" s="51"/>
    </row>
    <row r="89" spans="15:18" s="25" customFormat="1">
      <c r="O89" s="29"/>
      <c r="R89" s="51"/>
    </row>
    <row r="90" spans="15:18" s="25" customFormat="1">
      <c r="O90" s="29"/>
      <c r="R90" s="51"/>
    </row>
  </sheetData>
  <mergeCells count="2">
    <mergeCell ref="A1:O1"/>
    <mergeCell ref="A2:O2"/>
  </mergeCells>
  <dataValidations count="10">
    <dataValidation type="decimal" allowBlank="1" showInputMessage="1" showErrorMessage="1" sqref="C7:L11" xr:uid="{FF8A2211-3346-A54C-A73C-C6E76D6EFC63}">
      <formula1>-10000000</formula1>
      <formula2>10000000</formula2>
    </dataValidation>
    <dataValidation allowBlank="1" showInputMessage="1" prompt="Enter values for this month in this column under this heading" sqref="C5:L5" xr:uid="{7B170F66-6DD3-2642-9B65-9EDAAD9DDDAB}"/>
    <dataValidation type="decimal" errorStyle="warning" operator="lessThanOrEqual" allowBlank="1" showInputMessage="1" showErrorMessage="1" error="Please enter a number greater than zero" sqref="M6:M11 N6:O6" xr:uid="{E48E95FD-8C46-8B49-8C52-697331E10818}">
      <formula1>10000000</formula1>
    </dataValidation>
    <dataValidation allowBlank="1" showInputMessage="1" showErrorMessage="1" prompt="Total is auto calculated in this column under this heading. Subtotal is auto calculated at the end" sqref="N17" xr:uid="{D095CE7D-C2AB-3E4B-93A6-9FDE2E083244}"/>
    <dataValidation allowBlank="1" showInputMessage="1" showErrorMessage="1" prompt="Enter or modify Cash Paid Out items in this column under this heading" sqref="A17" xr:uid="{AAD8DDB7-09EB-1643-B0A3-FB8B44317C42}"/>
    <dataValidation allowBlank="1" showInputMessage="1" prompt="Total is auto calculated in this column under this heading. Total Cash Receipts and Total Cash Available are auto calculated at the end" sqref="M5:N5" xr:uid="{A4137EE6-6FF2-4E4F-B829-6CB8DEE3A8F6}"/>
    <dataValidation allowBlank="1" showInputMessage="1" showErrorMessage="1" prompt="Enter or modify Cash Receipts items in this column under this heading" sqref="A4" xr:uid="{590BBAD7-35C6-F04A-8CF8-3125D41C1F83}"/>
    <dataValidation allowBlank="1" showInputMessage="1" showErrorMessage="1" prompt="Enter details in Cash Receipts table below" sqref="A3" xr:uid="{63785CA6-18A8-644B-A6C4-5CA512BDFD45}"/>
    <dataValidation allowBlank="1" showInputMessage="1" showErrorMessage="1" prompt="Title of this worksheet is in this cell. Enter Company Name in cell below" sqref="A1:O1" xr:uid="{6211909A-EF17-3C4E-8692-D9B5734C27A7}"/>
    <dataValidation type="decimal" operator="lessThanOrEqual" allowBlank="1" showInputMessage="1" showErrorMessage="1" sqref="B16:N16" xr:uid="{BE34C3A4-4A0E-FB41-AD3D-6553F3C65A20}">
      <formula1>10000000</formula1>
    </dataValidation>
  </dataValidations>
  <pageMargins left="0.7" right="0.7" top="0.75" bottom="0.75" header="0.3" footer="0.3"/>
  <pageSetup paperSize="9" orientation="portrait" horizontalDpi="0" verticalDpi="0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ffd0f92-d521-4eef-a169-6fea69bff2b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9B51F07808E224BBE61BCE9C86B1733" ma:contentTypeVersion="17" ma:contentTypeDescription="Create a new document." ma:contentTypeScope="" ma:versionID="f52cf48bfd7bab878822c1e02187c523">
  <xsd:schema xmlns:xsd="http://www.w3.org/2001/XMLSchema" xmlns:xs="http://www.w3.org/2001/XMLSchema" xmlns:p="http://schemas.microsoft.com/office/2006/metadata/properties" xmlns:ns3="e181c3e0-f497-46e7-8113-d3cf7c41fbb0" xmlns:ns4="6ffd0f92-d521-4eef-a169-6fea69bff2b9" targetNamespace="http://schemas.microsoft.com/office/2006/metadata/properties" ma:root="true" ma:fieldsID="ff7cef0ccc8e7f7882ca700e7dc55105" ns3:_="" ns4:_="">
    <xsd:import namespace="e181c3e0-f497-46e7-8113-d3cf7c41fbb0"/>
    <xsd:import namespace="6ffd0f92-d521-4eef-a169-6fea69bff2b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_activity" minOccurs="0"/>
                <xsd:element ref="ns4:MediaServiceObjectDetectorVersions" minOccurs="0"/>
                <xsd:element ref="ns4:MediaServiceLocation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81c3e0-f497-46e7-8113-d3cf7c41fbb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fd0f92-d521-4eef-a169-6fea69bff2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45B950-8841-4B4B-AF0A-BB508B5ECA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DCF596A-EA73-49BF-950F-E1B740C768FD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6ffd0f92-d521-4eef-a169-6fea69bff2b9"/>
    <ds:schemaRef ds:uri="e181c3e0-f497-46e7-8113-d3cf7c41fbb0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65F7AA9-3C6F-4616-A89C-AEA6840539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81c3e0-f497-46e7-8113-d3cf7c41fbb0"/>
    <ds:schemaRef ds:uri="6ffd0f92-d521-4eef-a169-6fea69bff2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 Analysis per year</vt:lpstr>
      <vt:lpstr>2026 </vt:lpstr>
      <vt:lpstr>2027 </vt:lpstr>
      <vt:lpstr>2028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Helen Clifton</cp:lastModifiedBy>
  <cp:lastPrinted>2023-08-07T09:03:05Z</cp:lastPrinted>
  <dcterms:created xsi:type="dcterms:W3CDTF">2021-04-11T19:02:05Z</dcterms:created>
  <dcterms:modified xsi:type="dcterms:W3CDTF">2025-03-10T12:35:31Z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0x010100E9B51F07808E224BBE61BCE9C86B1733</vt:lpwstr>
  </property>
</Properties>
</file>